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0" yWindow="3580" windowWidth="22700" windowHeight="16040" tabRatio="713" activeTab="0"/>
  </bookViews>
  <sheets>
    <sheet name="Current Values and Goal" sheetId="1" r:id="rId1"/>
    <sheet name="Calculations" sheetId="2" r:id="rId2"/>
    <sheet name="Retention Model" sheetId="3" r:id="rId3"/>
    <sheet name="Activities" sheetId="4" r:id="rId4"/>
    <sheet name="Plan Detail" sheetId="5" r:id="rId5"/>
    <sheet name="Drop-Down Lists" sheetId="6" state="hidden" r:id="rId6"/>
  </sheets>
  <definedNames>
    <definedName name="_xlfn.SINGLE" hidden="1">#NAME?</definedName>
    <definedName name="_xlfn.SUMIFS" hidden="1">#NAME?</definedName>
    <definedName name="_xlnm.Print_Area" localSheetId="3">'Activities'!$A$1:$F$40</definedName>
  </definedNames>
  <calcPr fullCalcOnLoad="1"/>
</workbook>
</file>

<file path=xl/sharedStrings.xml><?xml version="1.0" encoding="utf-8"?>
<sst xmlns="http://schemas.openxmlformats.org/spreadsheetml/2006/main" count="385" uniqueCount="206">
  <si>
    <t>Enter Value To Left</t>
  </si>
  <si>
    <t>Avg. Customer Lifetime (yrs)</t>
  </si>
  <si>
    <t>Year-End Revenue Goal</t>
  </si>
  <si>
    <t>Avg. Customer Lifetime Value</t>
  </si>
  <si>
    <t>Revenue to Lose (Retention)</t>
  </si>
  <si>
    <t>revenue per year</t>
  </si>
  <si>
    <t>Current Household Bundling %</t>
  </si>
  <si>
    <t>Avg. Customer Value ($/yr)</t>
  </si>
  <si>
    <t>years</t>
  </si>
  <si>
    <t>revenue for avg. lifetime</t>
  </si>
  <si>
    <t>HOW DO WE HIT OUR GOAL?</t>
  </si>
  <si>
    <t>Profit Lever #1</t>
  </si>
  <si>
    <t>New Customers Required For Goal</t>
  </si>
  <si>
    <t>Profit Lever #2</t>
  </si>
  <si>
    <t>Households aren't bundled</t>
  </si>
  <si>
    <t>Current Customers to Target</t>
  </si>
  <si>
    <t>Profit Lever 1 - Sell To New Customers</t>
  </si>
  <si>
    <t>Profit Lever #3</t>
  </si>
  <si>
    <t>Profit Lever 2 - Sell More To Existing Customers</t>
  </si>
  <si>
    <t>Retention</t>
  </si>
  <si>
    <t>Profit Lever 3 - Retain Customers Longer</t>
  </si>
  <si>
    <t>+</t>
  </si>
  <si>
    <t>OR</t>
  </si>
  <si>
    <t>PROFIT LEVER 1</t>
  </si>
  <si>
    <t>SELL TO NEW CUSTOMERS</t>
  </si>
  <si>
    <t>Objective</t>
  </si>
  <si>
    <t>MOVE THE PROFIT LEVERS</t>
  </si>
  <si>
    <t>How - Options</t>
  </si>
  <si>
    <t>Supporting Marketing Activities (ex.)</t>
  </si>
  <si>
    <t>Timeframe (results)</t>
  </si>
  <si>
    <t>1. Be visible - physically (community)</t>
  </si>
  <si>
    <t>Profit Lever #1 -  Sell to New Customers</t>
  </si>
  <si>
    <t>6-15 months</t>
  </si>
  <si>
    <t>2. Be visible - online media</t>
  </si>
  <si>
    <t>1-9 months</t>
  </si>
  <si>
    <t>3. Be visible - offline media</t>
  </si>
  <si>
    <t>1-6 months</t>
  </si>
  <si>
    <t>4. Get customer referrals</t>
  </si>
  <si>
    <t>-Create new referral program and incentives*
-Develop relationship and trust*</t>
  </si>
  <si>
    <t>More new customers</t>
  </si>
  <si>
    <t>-Create worthy cause marketing campaign*
-Make it easy to refer - webform automation*
-[See Profit Lever 2 and 3]</t>
  </si>
  <si>
    <t>3-12 months</t>
  </si>
  <si>
    <t>5. Get referrals from businesses</t>
  </si>
  <si>
    <t>-Develop relationships with local businesses*</t>
  </si>
  <si>
    <t>3-9 months</t>
  </si>
  <si>
    <t>6. Engage prospect lists</t>
  </si>
  <si>
    <t>7. Lead purchases</t>
  </si>
  <si>
    <t>8.</t>
  </si>
  <si>
    <t>=</t>
  </si>
  <si>
    <t>PROFIT LEVER 2</t>
  </si>
  <si>
    <t>Profit Lever #2 -  Sell More to Existing Customers</t>
  </si>
  <si>
    <t>Profit Lever #3 -  Retain Customers Longer</t>
  </si>
  <si>
    <t>SELL MORE TO EXISTING CUSTOMERS</t>
  </si>
  <si>
    <t>ANNUAL</t>
  </si>
  <si>
    <t>1. Understand complete picture of customer</t>
  </si>
  <si>
    <t>-Document customer's life (work, family, hobbies)*</t>
  </si>
  <si>
    <t>2. Continuously build relationship</t>
  </si>
  <si>
    <t>3. Continuously develop trust</t>
  </si>
  <si>
    <t>-Communicate consistently*
-Be highly regarded in community*
-Be seen as source for info (non-insurance)*
-Show social proof of trust from others*</t>
  </si>
  <si>
    <t>-Build trustworthy agency brand - quality materials*
-Build trustworthy agency brand - quality digital presence*
-Connect w/ other service providers (ie. Concierge)*
-Campaigns to gather and display testimonials*</t>
  </si>
  <si>
    <t xml:space="preserve">4. Educate &amp; provide them opportunity </t>
  </si>
  <si>
    <t>-Constantly remind customers*
-Help customers understand what they need*</t>
  </si>
  <si>
    <t>-Cross-sell email campaign*
-List prominently on agency website*
-Create interesting videos from agency*</t>
  </si>
  <si>
    <t>6-12 months</t>
  </si>
  <si>
    <t>5.</t>
  </si>
  <si>
    <t>PROFIT LEVER 3</t>
  </si>
  <si>
    <t>RETAIN CUSTOMERS LONGER</t>
  </si>
  <si>
    <t>Timeframe (Results)</t>
  </si>
  <si>
    <t>1. Provide value - outside of price</t>
  </si>
  <si>
    <t>-Do what other agencies aren't &amp; make it known*</t>
  </si>
  <si>
    <t>3-6 months</t>
  </si>
  <si>
    <t>9-15 months</t>
  </si>
  <si>
    <t>4. PROVE that we care</t>
  </si>
  <si>
    <t>-Consistently help others in community*
-Document past &amp; current community events*
-Get customers involved with our activities*</t>
  </si>
  <si>
    <t>-Keep agency/community activities displayed on website*
-Create Facebook Live videos to update on causes*
-Email campaign for customers to submit Cause ideas*</t>
  </si>
  <si>
    <t>Cost Per Unit</t>
  </si>
  <si>
    <t>Total Cost</t>
  </si>
  <si>
    <t>ROI (yr)</t>
  </si>
  <si>
    <t>Response Rate</t>
  </si>
  <si>
    <t>Responses</t>
  </si>
  <si>
    <t>Close Rate</t>
  </si>
  <si>
    <t>Total Cost to Include in Plan</t>
  </si>
  <si>
    <t>Internet Leads</t>
  </si>
  <si>
    <t>Cost to Include in Plan</t>
  </si>
  <si>
    <t>Value Type</t>
  </si>
  <si>
    <t>Estimate</t>
  </si>
  <si>
    <t>Actual</t>
  </si>
  <si>
    <t>-Communicate - non-sales related*
-Conduct insurance reviews*
-Hold financial review meetings*
-Schedule Workplace Benefits meetings*
-Communicate using methods they prefer*
-Show appreciation often*</t>
  </si>
  <si>
    <r>
      <t xml:space="preserve">-Networking events
-Be active in community groups
</t>
    </r>
    <r>
      <rPr>
        <sz val="14"/>
        <color indexed="48"/>
        <rFont val="Arial"/>
        <family val="2"/>
      </rPr>
      <t>-Develop relationships with local non-profits*</t>
    </r>
  </si>
  <si>
    <r>
      <t xml:space="preserve">-Attend networking events weekly
</t>
    </r>
    <r>
      <rPr>
        <sz val="14"/>
        <color indexed="48"/>
        <rFont val="Arial"/>
        <family val="2"/>
      </rPr>
      <t>-Promote non-profits and create campaign to help*
-Volunteer with team*
-Flyers for community campaigns*</t>
    </r>
  </si>
  <si>
    <r>
      <t xml:space="preserve">-TV/Radio ads
</t>
    </r>
    <r>
      <rPr>
        <sz val="14"/>
        <color indexed="48"/>
        <rFont val="Arial"/>
        <family val="2"/>
      </rPr>
      <t>-TV/Radio interviews/segments*
-Newspaper interviews/segments*</t>
    </r>
    <r>
      <rPr>
        <sz val="14"/>
        <rFont val="Arial"/>
        <family val="2"/>
      </rPr>
      <t xml:space="preserve">
-Newspaper/Yellow pages ads
-Coupon book ads</t>
    </r>
  </si>
  <si>
    <r>
      <t xml:space="preserve">-Create a radio ad campaign
</t>
    </r>
    <r>
      <rPr>
        <sz val="14"/>
        <color indexed="48"/>
        <rFont val="Arial"/>
        <family val="2"/>
      </rPr>
      <t>-Create PR campaign for local news coverage*</t>
    </r>
    <r>
      <rPr>
        <sz val="14"/>
        <color indexed="49"/>
        <rFont val="Arial"/>
        <family val="2"/>
      </rPr>
      <t xml:space="preserve">
</t>
    </r>
    <r>
      <rPr>
        <sz val="14"/>
        <color indexed="8"/>
        <rFont val="Arial"/>
        <family val="2"/>
      </rPr>
      <t>-Purchase ads in local coupon book</t>
    </r>
  </si>
  <si>
    <r>
      <rPr>
        <sz val="14"/>
        <color indexed="48"/>
        <rFont val="Arial"/>
        <family val="2"/>
      </rPr>
      <t>-Promote local businesses on website (Concierge Program)*
-Promote businesses on Facebook page*
-Promote in businesses in newsletter/magazine*</t>
    </r>
    <r>
      <rPr>
        <sz val="14"/>
        <rFont val="Arial"/>
        <family val="2"/>
      </rPr>
      <t xml:space="preserve">
-Take business owners to lunch
</t>
    </r>
    <r>
      <rPr>
        <sz val="14"/>
        <color indexed="48"/>
        <rFont val="Arial"/>
        <family val="2"/>
      </rPr>
      <t>-Contribute for them to worthy cause campaign*</t>
    </r>
  </si>
  <si>
    <r>
      <rPr>
        <sz val="14"/>
        <color indexed="48"/>
        <rFont val="Arial"/>
        <family val="2"/>
      </rPr>
      <t>-Email campaigns*</t>
    </r>
    <r>
      <rPr>
        <sz val="14"/>
        <rFont val="Arial"/>
        <family val="2"/>
      </rPr>
      <t xml:space="preserve">
-Direct mail campaigns</t>
    </r>
  </si>
  <si>
    <r>
      <rPr>
        <sz val="14"/>
        <color indexed="48"/>
        <rFont val="Arial"/>
        <family val="2"/>
      </rPr>
      <t>-Winback email &amp; telephone campaigns*
-Email campaign for drawings*
-Email monthly newsletter/magazine*</t>
    </r>
    <r>
      <rPr>
        <sz val="14"/>
        <color indexed="49"/>
        <rFont val="Arial"/>
        <family val="2"/>
      </rPr>
      <t xml:space="preserve">
</t>
    </r>
    <r>
      <rPr>
        <sz val="14"/>
        <color indexed="8"/>
        <rFont val="Arial"/>
        <family val="2"/>
      </rPr>
      <t>-Letters regarding homeowners rates
-Postcards campaign for winbacks</t>
    </r>
  </si>
  <si>
    <r>
      <t xml:space="preserve">-Use client relationship worksheet for every customer
</t>
    </r>
    <r>
      <rPr>
        <sz val="14"/>
        <color indexed="48"/>
        <rFont val="Arial"/>
        <family val="2"/>
      </rPr>
      <t>-Life insurance email campaign - drawing*</t>
    </r>
  </si>
  <si>
    <r>
      <rPr>
        <sz val="14"/>
        <color indexed="48"/>
        <rFont val="Arial"/>
        <family val="2"/>
      </rPr>
      <t>-Monthly newsletter/magazine (personal)*
-Email campaign &amp; video to schedule reviews*
-Social media video campaign about Workplace Benefits*</t>
    </r>
    <r>
      <rPr>
        <sz val="14"/>
        <color indexed="49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-Holiday cards mailed
-Give Happy Birthday calls and/or cards
</t>
    </r>
    <r>
      <rPr>
        <sz val="14"/>
        <color indexed="48"/>
        <rFont val="Arial"/>
        <family val="2"/>
      </rPr>
      <t>-Provide easy access - app, text, social media, email, phone*
-Customer appreciation drawings*</t>
    </r>
    <r>
      <rPr>
        <sz val="14"/>
        <color indexed="49"/>
        <rFont val="Arial"/>
        <family val="2"/>
      </rPr>
      <t xml:space="preserve">
</t>
    </r>
    <r>
      <rPr>
        <sz val="14"/>
        <color indexed="8"/>
        <rFont val="Arial"/>
        <family val="2"/>
      </rPr>
      <t>-Customer appreciation events</t>
    </r>
  </si>
  <si>
    <r>
      <rPr>
        <sz val="14"/>
        <color indexed="48"/>
        <rFont val="Arial"/>
        <family val="2"/>
      </rPr>
      <t xml:space="preserve">-Communicate </t>
    </r>
    <r>
      <rPr>
        <b/>
        <sz val="14"/>
        <color indexed="48"/>
        <rFont val="Arial"/>
        <family val="2"/>
      </rPr>
      <t xml:space="preserve">Agency Gold </t>
    </r>
    <r>
      <rPr>
        <sz val="14"/>
        <color indexed="48"/>
        <rFont val="Arial"/>
        <family val="2"/>
      </rPr>
      <t>(Concierge program, newsletter, etc.)*</t>
    </r>
    <r>
      <rPr>
        <sz val="14"/>
        <color indexed="49"/>
        <rFont val="Arial"/>
        <family val="2"/>
      </rPr>
      <t xml:space="preserve">
</t>
    </r>
    <r>
      <rPr>
        <sz val="14"/>
        <rFont val="Arial"/>
        <family val="2"/>
      </rPr>
      <t xml:space="preserve">-Provide bottles of water for visitors
-Provide complimentary notary service </t>
    </r>
  </si>
  <si>
    <t>*Agency Marketing Machine executes and/or facilitates these activities for our clients</t>
  </si>
  <si>
    <t>PROFIT LEVER 1 - SELL  TO NEW CUSTOMERS</t>
  </si>
  <si>
    <t>Response/Quote Rate</t>
  </si>
  <si>
    <t>Responses (Quotes)</t>
  </si>
  <si>
    <t>Quantity</t>
  </si>
  <si>
    <t>PROFIT LEVER 2 - SELL  MORE TO EXISTING CUSTOMERS</t>
  </si>
  <si>
    <t>Projected New Customers</t>
  </si>
  <si>
    <t>Marketing Objectives and Sample Activities</t>
  </si>
  <si>
    <r>
      <rPr>
        <sz val="14"/>
        <color indexed="48"/>
        <rFont val="Arial"/>
        <family val="2"/>
      </rPr>
      <t>-Social media activity*
-Website activity*
-Online PR (news, articles, community sites)*
-Internet/Search advertising
-Social media advertising*</t>
    </r>
    <r>
      <rPr>
        <sz val="14"/>
        <rFont val="Arial"/>
        <family val="2"/>
      </rPr>
      <t xml:space="preserve">
-Local business guide activity
-Local SEO</t>
    </r>
  </si>
  <si>
    <t>Planned Cost Total</t>
  </si>
  <si>
    <t xml:space="preserve">Monthly Community Magazine </t>
  </si>
  <si>
    <t>Social Media Campaigns - Connecting</t>
  </si>
  <si>
    <t>Do you REALLY know what your RETENTION means to your profit?</t>
  </si>
  <si>
    <t>What was your agency's revenue last year?</t>
  </si>
  <si>
    <t>How many customers/households?</t>
  </si>
  <si>
    <t>CURRENT CALCULATIONS</t>
  </si>
  <si>
    <t>Average Customer Revenue per Year:</t>
  </si>
  <si>
    <t>Average Customer Lifetime (years):</t>
  </si>
  <si>
    <t>Average Customer Lifetime Value:</t>
  </si>
  <si>
    <t>What if…</t>
  </si>
  <si>
    <t>Enter % below</t>
  </si>
  <si>
    <t>Your New Average Customer Lifetime (years):</t>
  </si>
  <si>
    <t>Your New Average Customer Value:</t>
  </si>
  <si>
    <t>Estimation OK</t>
  </si>
  <si>
    <t>Total Revenue Growth Required</t>
  </si>
  <si>
    <t>used in calculation</t>
  </si>
  <si>
    <t>Monthly</t>
  </si>
  <si>
    <t>commission for avg. lifetime</t>
  </si>
  <si>
    <t>Includes All Prior Years</t>
  </si>
  <si>
    <t>Year-End Policy Goal</t>
  </si>
  <si>
    <t>Policies to Lose (Retention)</t>
  </si>
  <si>
    <t>Policy Growth Required</t>
  </si>
  <si>
    <t>Avg. Policy Value ($/yr)</t>
  </si>
  <si>
    <t>Avg. Policies per Customer</t>
  </si>
  <si>
    <t>commission</t>
  </si>
  <si>
    <t>Policies Required for Goal =</t>
  </si>
  <si>
    <t>Policies</t>
  </si>
  <si>
    <r>
      <rPr>
        <b/>
        <i/>
        <sz val="18"/>
        <rFont val="Calibri"/>
        <family val="2"/>
      </rPr>
      <t>WHAT IF</t>
    </r>
    <r>
      <rPr>
        <b/>
        <sz val="18"/>
        <rFont val="Calibri"/>
        <family val="2"/>
      </rPr>
      <t xml:space="preserve"> CALCULATIONS</t>
    </r>
  </si>
  <si>
    <t>Policies per Quarter</t>
  </si>
  <si>
    <t>Policies per Month</t>
  </si>
  <si>
    <t>Projected Policies Closed</t>
  </si>
  <si>
    <t>Policies to Include in Plan</t>
  </si>
  <si>
    <t>Planned Policy Total</t>
  </si>
  <si>
    <t>How much are you willing to pay to acquire a new Policy?</t>
  </si>
  <si>
    <t>Cost per Policy</t>
  </si>
  <si>
    <t>Policies Needed To Hit Goal</t>
  </si>
  <si>
    <r>
      <t xml:space="preserve">Sell to </t>
    </r>
    <r>
      <rPr>
        <i/>
        <sz val="16"/>
        <color indexed="53"/>
        <rFont val="Arial"/>
        <family val="2"/>
      </rPr>
      <t>New</t>
    </r>
    <r>
      <rPr>
        <sz val="16"/>
        <color indexed="53"/>
        <rFont val="Arial"/>
        <family val="2"/>
      </rPr>
      <t xml:space="preserve"> </t>
    </r>
    <r>
      <rPr>
        <i/>
        <sz val="16"/>
        <color indexed="53"/>
        <rFont val="Arial"/>
        <family val="2"/>
      </rPr>
      <t>Customers</t>
    </r>
  </si>
  <si>
    <r>
      <t xml:space="preserve">Sell More to </t>
    </r>
    <r>
      <rPr>
        <i/>
        <sz val="16"/>
        <color indexed="53"/>
        <rFont val="Arial"/>
        <family val="2"/>
      </rPr>
      <t>Existing</t>
    </r>
    <r>
      <rPr>
        <sz val="16"/>
        <color indexed="53"/>
        <rFont val="Arial"/>
        <family val="2"/>
      </rPr>
      <t xml:space="preserve"> Customers</t>
    </r>
  </si>
  <si>
    <r>
      <t xml:space="preserve">Retain Customers </t>
    </r>
    <r>
      <rPr>
        <i/>
        <sz val="16"/>
        <color indexed="53"/>
        <rFont val="Arial"/>
        <family val="2"/>
      </rPr>
      <t>Longer</t>
    </r>
  </si>
  <si>
    <t>Now Change the Values in Lever 2 and Lever 3</t>
  </si>
  <si>
    <t>Total Policies in Force</t>
  </si>
  <si>
    <r>
      <t xml:space="preserve">ENTER AGENCY VALUES IN </t>
    </r>
    <r>
      <rPr>
        <b/>
        <sz val="14"/>
        <color indexed="13"/>
        <rFont val="Arial"/>
        <family val="2"/>
      </rPr>
      <t>FIELDS</t>
    </r>
    <r>
      <rPr>
        <b/>
        <sz val="14"/>
        <color indexed="9"/>
        <rFont val="Arial"/>
        <family val="2"/>
      </rPr>
      <t xml:space="preserve"> BELOW</t>
    </r>
  </si>
  <si>
    <r>
      <rPr>
        <sz val="14"/>
        <color indexed="48"/>
        <rFont val="Arial"/>
        <family val="2"/>
      </rPr>
      <t>-Post &amp; share interesting posts to Facebook daily*
-Update Website with new pages of interest*
-Retarget Website visitors with ads on other sites*
-Develop PR campaign to be in-the-news*
-Purchase display ads on popular websites*
-Run Facebook ad campaign for homeowners policies*</t>
    </r>
    <r>
      <rPr>
        <sz val="14"/>
        <rFont val="Arial"/>
        <family val="2"/>
      </rPr>
      <t xml:space="preserve">
</t>
    </r>
    <r>
      <rPr>
        <sz val="14"/>
        <color indexed="48"/>
        <rFont val="Arial"/>
        <family val="2"/>
      </rPr>
      <t>-Chatbot or email campaign to get reviews*</t>
    </r>
  </si>
  <si>
    <t>QUARTER</t>
  </si>
  <si>
    <t>% Premium Growth</t>
  </si>
  <si>
    <t>Revenue</t>
  </si>
  <si>
    <t>New Policies to Every Unbundled Customers For Goal</t>
  </si>
  <si>
    <t>2+ Policies Across Types</t>
  </si>
  <si>
    <t>New Policies to Current Unbundled Customers (Profit Lever #2)</t>
  </si>
  <si>
    <t>Moving Profit Levers 2 and 3 Calculates how many new customers you will need</t>
  </si>
  <si>
    <t>What % of unbundled customers can more policies be sold?</t>
  </si>
  <si>
    <t>How much can retention be improved?</t>
  </si>
  <si>
    <r>
      <t>New Customers (Profit Lever #1)</t>
    </r>
    <r>
      <rPr>
        <b/>
        <sz val="6"/>
        <rFont val="Arial"/>
        <family val="2"/>
      </rPr>
      <t xml:space="preserve">
</t>
    </r>
    <r>
      <rPr>
        <b/>
        <sz val="12"/>
        <rFont val="Arial"/>
        <family val="2"/>
      </rPr>
      <t>OR</t>
    </r>
  </si>
  <si>
    <t>What is current your Net Retention?</t>
  </si>
  <si>
    <t>Instead, your retention was:</t>
  </si>
  <si>
    <r>
      <t xml:space="preserve">Considering ONLY your current customers…
 The </t>
    </r>
    <r>
      <rPr>
        <b/>
        <u val="single"/>
        <sz val="18"/>
        <color indexed="8"/>
        <rFont val="Arial"/>
        <family val="2"/>
      </rPr>
      <t>difference</t>
    </r>
    <r>
      <rPr>
        <b/>
        <sz val="18"/>
        <color indexed="8"/>
        <rFont val="Arial"/>
        <family val="2"/>
      </rPr>
      <t xml:space="preserve"> in your agency's PROFIT would be:</t>
    </r>
  </si>
  <si>
    <t>Policy Goal</t>
  </si>
  <si>
    <t>Business Partner Referrals - Mortgage Broker &amp; Realtor Gift Program</t>
  </si>
  <si>
    <t>MONTH</t>
  </si>
  <si>
    <t>Google Mobile Click-to-Call Leads</t>
  </si>
  <si>
    <t>Customer Referral Program</t>
  </si>
  <si>
    <t>Improve Google My Business Page Ranking</t>
  </si>
  <si>
    <t>N/A</t>
  </si>
  <si>
    <r>
      <t xml:space="preserve">Building Trust in Agency Brand &amp; Differentiation
</t>
    </r>
    <r>
      <rPr>
        <sz val="12"/>
        <color indexed="8"/>
        <rFont val="Calibri"/>
        <family val="2"/>
      </rPr>
      <t>High-Quality Digital Presence, High-Quality Materials</t>
    </r>
  </si>
  <si>
    <t>Retention Goal</t>
  </si>
  <si>
    <t>Profit Increase Over Customer Lifetime</t>
  </si>
  <si>
    <t>Increase in Retention</t>
  </si>
  <si>
    <t>PROFIT LEVER 3  - RETAIN CUSTOMERS LONGER</t>
  </si>
  <si>
    <t>_______________________________________________</t>
  </si>
  <si>
    <t xml:space="preserve">Planned Cost Total* </t>
  </si>
  <si>
    <t>Setup or Management Costs (per month)</t>
  </si>
  <si>
    <t>Values from Current Values Sheet (can be adjusted there)</t>
  </si>
  <si>
    <t>*Costs included in Policy Planned Cost Total above</t>
  </si>
  <si>
    <t>Luxury Prize Drawings with Email/Social Campaigns</t>
  </si>
  <si>
    <r>
      <rPr>
        <sz val="14"/>
        <color indexed="48"/>
        <rFont val="Arial"/>
        <family val="2"/>
      </rPr>
      <t>-Monthly newsletter/magazine (personal)*
-Email campaign &amp; video to schedule reviews*</t>
    </r>
    <r>
      <rPr>
        <sz val="14"/>
        <color indexed="49"/>
        <rFont val="Arial"/>
        <family val="2"/>
      </rPr>
      <t xml:space="preserve">
</t>
    </r>
    <r>
      <rPr>
        <sz val="14"/>
        <color indexed="8"/>
        <rFont val="Arial"/>
        <family val="2"/>
      </rPr>
      <t xml:space="preserve">-Holiday cards mailed
-Give Happy Birthday calls and/or cards
</t>
    </r>
    <r>
      <rPr>
        <sz val="14"/>
        <color indexed="48"/>
        <rFont val="Arial"/>
        <family val="2"/>
      </rPr>
      <t>-Provide easy access - app, text, social media, email, phone*
-Customer appreciation drawings*</t>
    </r>
    <r>
      <rPr>
        <sz val="14"/>
        <color indexed="49"/>
        <rFont val="Arial"/>
        <family val="2"/>
      </rPr>
      <t xml:space="preserve">
</t>
    </r>
    <r>
      <rPr>
        <sz val="14"/>
        <color indexed="8"/>
        <rFont val="Arial"/>
        <family val="2"/>
      </rPr>
      <t>-Customer appreciation events</t>
    </r>
  </si>
  <si>
    <t>Website Visitor Retargeting Ad Campaigns</t>
  </si>
  <si>
    <r>
      <t xml:space="preserve">-Internet leads via email
-Telemarketing
-Warm transfers
</t>
    </r>
    <r>
      <rPr>
        <sz val="14"/>
        <color indexed="48"/>
        <rFont val="Arial"/>
        <family val="2"/>
      </rPr>
      <t>-Google Click-to-Call Ads</t>
    </r>
  </si>
  <si>
    <r>
      <t xml:space="preserve">-Purchase internet leads &amp; add to email drip
-Purchase telemarketing time/leads 
-Purchase warm transfer leads
</t>
    </r>
    <r>
      <rPr>
        <sz val="14"/>
        <color indexed="48"/>
        <rFont val="Arial"/>
        <family val="2"/>
      </rPr>
      <t>-Create Google mobile campaigns</t>
    </r>
  </si>
  <si>
    <t>Equivalent minimum ROI (yr) requirement</t>
  </si>
  <si>
    <t>Letters through US Mail</t>
  </si>
  <si>
    <t>PROFIT LEVER 1 - SELL TO NEW CUSTOMERS</t>
  </si>
  <si>
    <t>2022 Marketing Plan Workbook</t>
  </si>
  <si>
    <t>Policy Goals For Next 12-Months</t>
  </si>
  <si>
    <t>Calculations</t>
  </si>
  <si>
    <t>Desired % Growth Next 12-Months</t>
  </si>
  <si>
    <t>Total Commission Prior 12-Months</t>
  </si>
  <si>
    <t xml:space="preserve">Total Policies Prior 12-Months </t>
  </si>
  <si>
    <t>Total Current # of Customers (Households)</t>
  </si>
  <si>
    <t>Current Retention %</t>
  </si>
  <si>
    <t xml:space="preserve"> Current Avg. Policies per Customer</t>
  </si>
  <si>
    <t xml:space="preserve"> Current Avg. Customer Value ($/yr)</t>
  </si>
  <si>
    <t xml:space="preserve"> Current Avg. Customer Lifetime (yrs)</t>
  </si>
  <si>
    <t xml:space="preserve"> Current Avg. Customer Lifetime Value</t>
  </si>
  <si>
    <t xml:space="preserve"> Current Avg. Policy Lifetime Value</t>
  </si>
  <si>
    <t xml:space="preserve"> Current Avg. Policy Value ($/yr)</t>
  </si>
  <si>
    <t>Next 12-Months Goal</t>
  </si>
  <si>
    <t>ROI (from 1-year revenue)</t>
  </si>
  <si>
    <t>&lt;--Enter $ Value to Left  (not used in calculations)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</si>
</sst>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,##0.0"/>
    <numFmt numFmtId="167" formatCode="&quot;$&quot;#,##0.00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&quot;$&quot;#,##0.0"/>
    <numFmt numFmtId="172" formatCode="0.0"/>
    <numFmt numFmtId="173" formatCode="&quot;$&quot;#,##0.000"/>
    <numFmt numFmtId="174" formatCode="&quot;$&quot;#,##0.0000"/>
    <numFmt numFmtId="175" formatCode="0.000%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_);_(&quot;$&quot;* \(#,##0.0\);_(&quot;$&quot;* &quot;-&quot;??_);_(@_)"/>
  </numFmts>
  <fonts count="183">
    <font>
      <sz val="10"/>
      <color rgb="FF00000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8"/>
      <name val="Indie Flower"/>
      <family val="0"/>
    </font>
    <font>
      <sz val="18"/>
      <name val="Arial"/>
      <family val="2"/>
    </font>
    <font>
      <b/>
      <sz val="24"/>
      <name val="Arial"/>
      <family val="2"/>
    </font>
    <font>
      <sz val="14"/>
      <name val="Indie Flower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color indexed="8"/>
      <name val="Arial"/>
      <family val="2"/>
    </font>
    <font>
      <b/>
      <sz val="18"/>
      <name val="Arial"/>
      <family val="2"/>
    </font>
    <font>
      <sz val="14"/>
      <color indexed="49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b/>
      <sz val="18"/>
      <name val="Calibri"/>
      <family val="2"/>
    </font>
    <font>
      <sz val="20"/>
      <name val="Arial"/>
      <family val="2"/>
    </font>
    <font>
      <b/>
      <i/>
      <sz val="18"/>
      <name val="Calibri"/>
      <family val="2"/>
    </font>
    <font>
      <i/>
      <sz val="16"/>
      <color indexed="53"/>
      <name val="Arial"/>
      <family val="2"/>
    </font>
    <font>
      <sz val="16"/>
      <color indexed="53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14"/>
      <color indexed="13"/>
      <name val="Arial"/>
      <family val="2"/>
    </font>
    <font>
      <b/>
      <sz val="22"/>
      <name val="Arial"/>
      <family val="2"/>
    </font>
    <font>
      <b/>
      <sz val="6"/>
      <name val="Arial"/>
      <family val="2"/>
    </font>
    <font>
      <b/>
      <sz val="18"/>
      <color indexed="8"/>
      <name val="Arial"/>
      <family val="2"/>
    </font>
    <font>
      <b/>
      <u val="single"/>
      <sz val="18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Arial"/>
      <family val="2"/>
    </font>
    <font>
      <b/>
      <sz val="24"/>
      <color indexed="17"/>
      <name val="Arial"/>
      <family val="2"/>
    </font>
    <font>
      <b/>
      <sz val="18"/>
      <color indexed="9"/>
      <name val="Arial"/>
      <family val="2"/>
    </font>
    <font>
      <sz val="18"/>
      <color indexed="19"/>
      <name val="Indie Flower"/>
      <family val="0"/>
    </font>
    <font>
      <sz val="18"/>
      <color indexed="19"/>
      <name val="Arial"/>
      <family val="2"/>
    </font>
    <font>
      <sz val="10"/>
      <color indexed="19"/>
      <name val="Arial"/>
      <family val="2"/>
    </font>
    <font>
      <sz val="14"/>
      <color indexed="19"/>
      <name val="Indie Flower"/>
      <family val="0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Andale Mono"/>
      <family val="2"/>
    </font>
    <font>
      <strike/>
      <sz val="16"/>
      <color indexed="8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18"/>
      <color indexed="8"/>
      <name val="Arial"/>
      <family val="2"/>
    </font>
    <font>
      <b/>
      <sz val="24"/>
      <color indexed="15"/>
      <name val="Arial"/>
      <family val="2"/>
    </font>
    <font>
      <b/>
      <sz val="18"/>
      <color indexed="13"/>
      <name val="Arial"/>
      <family val="2"/>
    </font>
    <font>
      <b/>
      <sz val="16"/>
      <color indexed="17"/>
      <name val="Arial"/>
      <family val="2"/>
    </font>
    <font>
      <sz val="11"/>
      <color indexed="9"/>
      <name val="Arial"/>
      <family val="2"/>
    </font>
    <font>
      <sz val="9"/>
      <color indexed="23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17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6"/>
      <color indexed="53"/>
      <name val="Arial"/>
      <family val="2"/>
    </font>
    <font>
      <b/>
      <sz val="16"/>
      <color indexed="9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name val="Calibri"/>
      <family val="2"/>
    </font>
    <font>
      <sz val="20"/>
      <color indexed="8"/>
      <name val="Cambria"/>
      <family val="1"/>
    </font>
    <font>
      <b/>
      <sz val="18"/>
      <color indexed="8"/>
      <name val="Arial Bold"/>
      <family val="0"/>
    </font>
    <font>
      <sz val="20"/>
      <color indexed="8"/>
      <name val="Arial Bold"/>
      <family val="0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6"/>
      <name val="Calibri"/>
      <family val="2"/>
    </font>
    <font>
      <b/>
      <sz val="22"/>
      <name val="Calibri"/>
      <family val="2"/>
    </font>
    <font>
      <b/>
      <sz val="24"/>
      <color indexed="8"/>
      <name val="Arial"/>
      <family val="2"/>
    </font>
    <font>
      <sz val="24"/>
      <color indexed="13"/>
      <name val="Arial"/>
      <family val="2"/>
    </font>
    <font>
      <b/>
      <sz val="12"/>
      <color indexed="17"/>
      <name val="Arial"/>
      <family val="2"/>
    </font>
    <font>
      <sz val="14"/>
      <color indexed="19"/>
      <name val="Arial"/>
      <family val="2"/>
    </font>
    <font>
      <b/>
      <sz val="14"/>
      <color indexed="23"/>
      <name val="Arial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2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FFFF"/>
      <name val="Arial"/>
      <family val="2"/>
    </font>
    <font>
      <sz val="14"/>
      <color rgb="FF3366FF"/>
      <name val="Arial"/>
      <family val="2"/>
    </font>
    <font>
      <b/>
      <sz val="12"/>
      <color theme="0"/>
      <name val="Arial"/>
      <family val="2"/>
    </font>
    <font>
      <b/>
      <sz val="24"/>
      <color rgb="FF008000"/>
      <name val="Arial"/>
      <family val="2"/>
    </font>
    <font>
      <b/>
      <sz val="18"/>
      <color rgb="FFFFFFFF"/>
      <name val="Arial"/>
      <family val="2"/>
    </font>
    <font>
      <b/>
      <sz val="14"/>
      <color theme="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8"/>
      <color theme="5"/>
      <name val="Indie Flower"/>
      <family val="0"/>
    </font>
    <font>
      <sz val="18"/>
      <color theme="5"/>
      <name val="Arial"/>
      <family val="2"/>
    </font>
    <font>
      <sz val="10"/>
      <color theme="5"/>
      <name val="Arial"/>
      <family val="2"/>
    </font>
    <font>
      <sz val="14"/>
      <color theme="5"/>
      <name val="Indie Flower"/>
      <family val="0"/>
    </font>
    <font>
      <b/>
      <sz val="14"/>
      <color rgb="FFFFFFFF"/>
      <name val="Arial"/>
      <family val="2"/>
    </font>
    <font>
      <sz val="12"/>
      <color theme="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Andale Mono"/>
      <family val="2"/>
    </font>
    <font>
      <strike/>
      <sz val="16"/>
      <color rgb="FF000000"/>
      <name val="Arial"/>
      <family val="2"/>
    </font>
    <font>
      <sz val="12"/>
      <color rgb="FF666666"/>
      <name val="Arial"/>
      <family val="2"/>
    </font>
    <font>
      <sz val="10"/>
      <color rgb="FF666666"/>
      <name val="Arial"/>
      <family val="2"/>
    </font>
    <font>
      <sz val="18"/>
      <color rgb="FF000000"/>
      <name val="Arial"/>
      <family val="2"/>
    </font>
    <font>
      <b/>
      <sz val="24"/>
      <color rgb="FF15B1CA"/>
      <name val="Arial"/>
      <family val="2"/>
    </font>
    <font>
      <b/>
      <sz val="18"/>
      <color rgb="FF94E42B"/>
      <name val="Arial"/>
      <family val="2"/>
    </font>
    <font>
      <b/>
      <sz val="16"/>
      <color rgb="FF008000"/>
      <name val="Arial"/>
      <family val="2"/>
    </font>
    <font>
      <sz val="11"/>
      <color theme="0"/>
      <name val="Arial"/>
      <family val="2"/>
    </font>
    <font>
      <sz val="9"/>
      <color rgb="FF666666"/>
      <name val="Arial"/>
      <family val="2"/>
    </font>
    <font>
      <sz val="14"/>
      <color theme="0"/>
      <name val="Arial"/>
      <family val="2"/>
    </font>
    <font>
      <b/>
      <sz val="14"/>
      <color rgb="FF000000"/>
      <name val="Arial"/>
      <family val="2"/>
    </font>
    <font>
      <b/>
      <sz val="11"/>
      <color theme="0"/>
      <name val="Arial"/>
      <family val="2"/>
    </font>
    <font>
      <b/>
      <sz val="18"/>
      <color rgb="FF008000"/>
      <name val="Arial"/>
      <family val="2"/>
    </font>
    <font>
      <sz val="10"/>
      <color rgb="FF6D9EEB"/>
      <name val="Arial"/>
      <family val="2"/>
    </font>
    <font>
      <sz val="12"/>
      <color rgb="FF6D9EEB"/>
      <name val="Arial"/>
      <family val="2"/>
    </font>
    <font>
      <sz val="14"/>
      <color rgb="FF6D9EEB"/>
      <name val="Arial"/>
      <family val="2"/>
    </font>
    <font>
      <b/>
      <sz val="16"/>
      <color theme="9" tint="-0.24997000396251678"/>
      <name val="Arial"/>
      <family val="2"/>
    </font>
    <font>
      <b/>
      <sz val="16"/>
      <color rgb="FFFFFFFF"/>
      <name val="Arial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20"/>
      <color rgb="FF000000"/>
      <name val="Cambria"/>
      <family val="1"/>
    </font>
    <font>
      <b/>
      <sz val="18"/>
      <color rgb="FF000000"/>
      <name val="Arial Bold"/>
      <family val="0"/>
    </font>
    <font>
      <sz val="20"/>
      <color rgb="FF000000"/>
      <name val="Arial Bold"/>
      <family val="0"/>
    </font>
    <font>
      <b/>
      <sz val="22"/>
      <color rgb="FF000000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sz val="24"/>
      <color rgb="FF94E42B"/>
      <name val="Arial"/>
      <family val="2"/>
    </font>
    <font>
      <b/>
      <sz val="12"/>
      <color rgb="FF008000"/>
      <name val="Arial"/>
      <family val="2"/>
    </font>
    <font>
      <sz val="14"/>
      <color theme="5"/>
      <name val="Arial"/>
      <family val="2"/>
    </font>
    <font>
      <b/>
      <sz val="18"/>
      <color rgb="FF07823C"/>
      <name val="Arial"/>
      <family val="2"/>
    </font>
    <font>
      <sz val="18"/>
      <color theme="1"/>
      <name val="Arial"/>
      <family val="2"/>
    </font>
    <font>
      <b/>
      <sz val="14"/>
      <color theme="1" tint="0.49998000264167786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i/>
      <sz val="12"/>
      <color theme="0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0" tint="-0.24997000396251678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9C40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782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4FF0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>
        <color indexed="63"/>
      </right>
      <top style="thin">
        <color rgb="FF434343"/>
      </top>
      <bottom style="thin">
        <color rgb="FF434343"/>
      </bottom>
    </border>
    <border>
      <left style="thin">
        <color rgb="FF434343"/>
      </left>
      <right>
        <color indexed="63"/>
      </right>
      <top>
        <color indexed="63"/>
      </top>
      <bottom>
        <color indexed="63"/>
      </bottom>
    </border>
    <border>
      <left style="thin">
        <color rgb="FF434343"/>
      </left>
      <right>
        <color indexed="63"/>
      </right>
      <top style="thin">
        <color rgb="FF434343"/>
      </top>
      <bottom style="thin"/>
    </border>
    <border>
      <left>
        <color indexed="63"/>
      </left>
      <right style="thin">
        <color rgb="FF43434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434343"/>
      </bottom>
    </border>
    <border>
      <left>
        <color indexed="63"/>
      </left>
      <right style="thin">
        <color rgb="FF434343"/>
      </right>
      <top>
        <color indexed="63"/>
      </top>
      <bottom style="thin">
        <color rgb="FF43434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434343"/>
      </top>
      <bottom>
        <color indexed="63"/>
      </bottom>
    </border>
    <border>
      <left>
        <color indexed="63"/>
      </left>
      <right style="thin"/>
      <top style="thin">
        <color rgb="FF43434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434343"/>
      </bottom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66666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rgb="FF666666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43434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434343"/>
      </right>
      <top>
        <color indexed="63"/>
      </top>
      <bottom style="thin"/>
    </border>
    <border>
      <left style="slantDashDot">
        <color theme="1" tint="0.49998000264167786"/>
      </left>
      <right>
        <color indexed="63"/>
      </right>
      <top style="slantDashDot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slantDashDot">
        <color theme="1" tint="0.49998000264167786"/>
      </top>
      <bottom>
        <color indexed="63"/>
      </bottom>
    </border>
    <border>
      <left>
        <color indexed="63"/>
      </left>
      <right style="slantDashDot">
        <color theme="1" tint="0.49998000264167786"/>
      </right>
      <top style="slantDashDot">
        <color theme="1" tint="0.49998000264167786"/>
      </top>
      <bottom>
        <color indexed="63"/>
      </bottom>
    </border>
    <border>
      <left style="slantDashDot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ck">
        <color rgb="FF008000"/>
      </left>
      <right style="slantDashDot">
        <color theme="1" tint="0.49998000264167786"/>
      </right>
      <top style="thick">
        <color rgb="FF008000"/>
      </top>
      <bottom style="thick">
        <color rgb="FF008000"/>
      </bottom>
    </border>
    <border>
      <left>
        <color indexed="63"/>
      </left>
      <right style="slantDashDot">
        <color theme="1" tint="0.49998000264167786"/>
      </right>
      <top>
        <color indexed="63"/>
      </top>
      <bottom>
        <color indexed="63"/>
      </bottom>
    </border>
    <border>
      <left style="slantDashDot">
        <color theme="1" tint="0.49998000264167786"/>
      </left>
      <right>
        <color indexed="63"/>
      </right>
      <top>
        <color indexed="63"/>
      </top>
      <bottom style="slantDashDot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slantDashDot">
        <color theme="1" tint="0.49998000264167786"/>
      </bottom>
    </border>
    <border>
      <left>
        <color indexed="63"/>
      </left>
      <right style="slantDashDot">
        <color theme="1" tint="0.49998000264167786"/>
      </right>
      <top>
        <color indexed="63"/>
      </top>
      <bottom style="slantDashDot">
        <color theme="1" tint="0.49998000264167786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B050"/>
      </left>
      <right style="thin"/>
      <top style="medium">
        <color rgb="FF00B050"/>
      </top>
      <bottom style="medium">
        <color rgb="FF00B050"/>
      </bottom>
    </border>
    <border>
      <left style="thin"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434343"/>
      </top>
      <bottom style="thin"/>
    </border>
    <border>
      <left>
        <color indexed="63"/>
      </left>
      <right style="thin">
        <color rgb="FF434343"/>
      </right>
      <top style="thin">
        <color rgb="FF434343"/>
      </top>
      <bottom style="thin"/>
    </border>
    <border>
      <left style="thin">
        <color rgb="FF434343"/>
      </left>
      <right>
        <color indexed="63"/>
      </right>
      <top style="thin">
        <color rgb="FF434343"/>
      </top>
      <bottom>
        <color indexed="63"/>
      </bottom>
    </border>
    <border>
      <left>
        <color indexed="63"/>
      </left>
      <right style="thin">
        <color rgb="FF434343"/>
      </right>
      <top style="thin">
        <color rgb="FF434343"/>
      </top>
      <bottom>
        <color indexed="63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30" borderId="1" applyNumberFormat="0" applyAlignment="0" applyProtection="0"/>
    <xf numFmtId="0" fontId="118" fillId="0" borderId="6" applyNumberFormat="0" applyFill="0" applyAlignment="0" applyProtection="0"/>
    <xf numFmtId="0" fontId="119" fillId="31" borderId="0" applyNumberFormat="0" applyBorder="0" applyAlignment="0" applyProtection="0"/>
    <xf numFmtId="0" fontId="0" fillId="32" borderId="7" applyNumberFormat="0" applyFont="0" applyAlignment="0" applyProtection="0"/>
    <xf numFmtId="0" fontId="120" fillId="27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/>
    </xf>
    <xf numFmtId="165" fontId="2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24" fillId="35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33" borderId="13" xfId="0" applyFont="1" applyFill="1" applyBorder="1" applyAlignment="1">
      <alignment horizontal="right"/>
    </xf>
    <xf numFmtId="0" fontId="16" fillId="36" borderId="0" xfId="0" applyFont="1" applyFill="1" applyAlignment="1">
      <alignment vertical="center"/>
    </xf>
    <xf numFmtId="49" fontId="7" fillId="0" borderId="0" xfId="0" applyNumberFormat="1" applyFont="1" applyAlignment="1">
      <alignment vertical="top" wrapText="1"/>
    </xf>
    <xf numFmtId="49" fontId="125" fillId="0" borderId="0" xfId="0" applyNumberFormat="1" applyFont="1" applyAlignment="1">
      <alignment vertical="center"/>
    </xf>
    <xf numFmtId="1" fontId="5" fillId="37" borderId="0" xfId="0" applyNumberFormat="1" applyFont="1" applyFill="1" applyAlignment="1">
      <alignment vertical="center"/>
    </xf>
    <xf numFmtId="0" fontId="7" fillId="37" borderId="0" xfId="0" applyFont="1" applyFill="1" applyAlignment="1">
      <alignment horizontal="center" vertical="center"/>
    </xf>
    <xf numFmtId="3" fontId="5" fillId="37" borderId="0" xfId="0" applyNumberFormat="1" applyFont="1" applyFill="1" applyAlignment="1">
      <alignment horizontal="center" vertical="center"/>
    </xf>
    <xf numFmtId="0" fontId="5" fillId="37" borderId="0" xfId="0" applyFont="1" applyFill="1" applyAlignment="1">
      <alignment horizontal="left" vertical="center"/>
    </xf>
    <xf numFmtId="165" fontId="124" fillId="37" borderId="14" xfId="0" applyNumberFormat="1" applyFont="1" applyFill="1" applyBorder="1" applyAlignment="1">
      <alignment vertical="center"/>
    </xf>
    <xf numFmtId="1" fontId="5" fillId="37" borderId="0" xfId="0" applyNumberFormat="1" applyFont="1" applyFill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1" fontId="5" fillId="37" borderId="15" xfId="0" applyNumberFormat="1" applyFont="1" applyFill="1" applyBorder="1" applyAlignment="1">
      <alignment horizontal="center" vertical="center"/>
    </xf>
    <xf numFmtId="165" fontId="124" fillId="37" borderId="16" xfId="0" applyNumberFormat="1" applyFont="1" applyFill="1" applyBorder="1" applyAlignment="1">
      <alignment vertical="center"/>
    </xf>
    <xf numFmtId="0" fontId="126" fillId="38" borderId="0" xfId="0" applyFont="1" applyFill="1" applyAlignment="1">
      <alignment horizontal="left" vertical="center"/>
    </xf>
    <xf numFmtId="0" fontId="127" fillId="36" borderId="0" xfId="0" applyFont="1" applyFill="1" applyBorder="1" applyAlignment="1">
      <alignment horizontal="left" vertical="center"/>
    </xf>
    <xf numFmtId="0" fontId="128" fillId="35" borderId="0" xfId="0" applyFont="1" applyFill="1" applyBorder="1" applyAlignment="1">
      <alignment horizontal="left" vertical="center"/>
    </xf>
    <xf numFmtId="0" fontId="128" fillId="35" borderId="0" xfId="0" applyFont="1" applyFill="1" applyBorder="1" applyAlignment="1">
      <alignment horizontal="center" vertical="center"/>
    </xf>
    <xf numFmtId="0" fontId="128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49" fontId="128" fillId="35" borderId="0" xfId="0" applyNumberFormat="1" applyFont="1" applyFill="1" applyBorder="1" applyAlignment="1">
      <alignment horizontal="left" vertical="center"/>
    </xf>
    <xf numFmtId="49" fontId="128" fillId="35" borderId="0" xfId="0" applyNumberFormat="1" applyFont="1" applyFill="1" applyBorder="1" applyAlignment="1">
      <alignment horizontal="left" vertical="center" wrapText="1"/>
    </xf>
    <xf numFmtId="49" fontId="16" fillId="35" borderId="0" xfId="0" applyNumberFormat="1" applyFont="1" applyFill="1" applyBorder="1" applyAlignment="1">
      <alignment vertical="center"/>
    </xf>
    <xf numFmtId="0" fontId="129" fillId="39" borderId="0" xfId="0" applyFont="1" applyFill="1" applyAlignment="1">
      <alignment horizontal="right" vertical="center"/>
    </xf>
    <xf numFmtId="0" fontId="14" fillId="39" borderId="0" xfId="0" applyFont="1" applyFill="1" applyBorder="1" applyAlignment="1">
      <alignment horizontal="right" vertical="top" wrapText="1"/>
    </xf>
    <xf numFmtId="164" fontId="13" fillId="40" borderId="0" xfId="0" applyNumberFormat="1" applyFont="1" applyFill="1" applyBorder="1" applyAlignment="1">
      <alignment horizontal="right" vertical="top"/>
    </xf>
    <xf numFmtId="0" fontId="13" fillId="41" borderId="0" xfId="0" applyFont="1" applyFill="1" applyAlignment="1">
      <alignment vertical="top"/>
    </xf>
    <xf numFmtId="0" fontId="13" fillId="41" borderId="0" xfId="0" applyFont="1" applyFill="1" applyAlignment="1">
      <alignment horizontal="right" vertical="top"/>
    </xf>
    <xf numFmtId="0" fontId="3" fillId="40" borderId="0" xfId="0" applyFont="1" applyFill="1" applyAlignment="1">
      <alignment vertical="top"/>
    </xf>
    <xf numFmtId="0" fontId="14" fillId="42" borderId="0" xfId="0" applyFont="1" applyFill="1" applyAlignment="1">
      <alignment horizontal="right" vertical="top" wrapText="1"/>
    </xf>
    <xf numFmtId="0" fontId="130" fillId="33" borderId="17" xfId="0" applyFont="1" applyFill="1" applyBorder="1" applyAlignment="1">
      <alignment/>
    </xf>
    <xf numFmtId="0" fontId="130" fillId="33" borderId="17" xfId="0" applyFont="1" applyFill="1" applyBorder="1" applyAlignment="1">
      <alignment horizontal="center"/>
    </xf>
    <xf numFmtId="0" fontId="130" fillId="33" borderId="17" xfId="0" applyFont="1" applyFill="1" applyBorder="1" applyAlignment="1">
      <alignment wrapText="1"/>
    </xf>
    <xf numFmtId="164" fontId="131" fillId="43" borderId="17" xfId="0" applyNumberFormat="1" applyFont="1" applyFill="1" applyBorder="1" applyAlignment="1">
      <alignment vertical="top"/>
    </xf>
    <xf numFmtId="9" fontId="131" fillId="43" borderId="17" xfId="0" applyNumberFormat="1" applyFont="1" applyFill="1" applyBorder="1" applyAlignment="1">
      <alignment vertical="top"/>
    </xf>
    <xf numFmtId="0" fontId="131" fillId="43" borderId="0" xfId="0" applyFont="1" applyFill="1" applyAlignment="1">
      <alignment vertical="top"/>
    </xf>
    <xf numFmtId="0" fontId="131" fillId="43" borderId="0" xfId="0" applyFont="1" applyFill="1" applyAlignment="1">
      <alignment horizontal="right" vertical="top"/>
    </xf>
    <xf numFmtId="0" fontId="14" fillId="0" borderId="0" xfId="0" applyFont="1" applyFill="1" applyAlignment="1">
      <alignment horizontal="right" vertical="top" wrapText="1"/>
    </xf>
    <xf numFmtId="0" fontId="131" fillId="0" borderId="0" xfId="0" applyFont="1" applyFill="1" applyAlignment="1">
      <alignment vertical="top"/>
    </xf>
    <xf numFmtId="0" fontId="131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164" fontId="13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131" fillId="44" borderId="0" xfId="0" applyFont="1" applyFill="1" applyAlignment="1">
      <alignment horizontal="right" vertical="top"/>
    </xf>
    <xf numFmtId="0" fontId="132" fillId="0" borderId="0" xfId="0" applyFont="1" applyAlignment="1">
      <alignment vertical="center"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35" fillId="0" borderId="0" xfId="0" applyFont="1" applyAlignment="1">
      <alignment vertical="center"/>
    </xf>
    <xf numFmtId="0" fontId="126" fillId="38" borderId="17" xfId="0" applyFont="1" applyFill="1" applyBorder="1" applyAlignment="1">
      <alignment horizontal="right"/>
    </xf>
    <xf numFmtId="0" fontId="131" fillId="45" borderId="17" xfId="0" applyFont="1" applyFill="1" applyBorder="1" applyAlignment="1">
      <alignment horizontal="right" vertical="top" wrapText="1"/>
    </xf>
    <xf numFmtId="0" fontId="13" fillId="45" borderId="17" xfId="0" applyFont="1" applyFill="1" applyBorder="1" applyAlignment="1">
      <alignment horizontal="right" vertical="top" wrapText="1"/>
    </xf>
    <xf numFmtId="0" fontId="13" fillId="46" borderId="17" xfId="0" applyFont="1" applyFill="1" applyBorder="1" applyAlignment="1">
      <alignment horizontal="right" vertical="top" wrapText="1"/>
    </xf>
    <xf numFmtId="0" fontId="14" fillId="45" borderId="17" xfId="0" applyFont="1" applyFill="1" applyBorder="1" applyAlignment="1">
      <alignment horizontal="right" vertical="top" wrapText="1"/>
    </xf>
    <xf numFmtId="0" fontId="131" fillId="47" borderId="17" xfId="0" applyFont="1" applyFill="1" applyBorder="1" applyAlignment="1">
      <alignment horizontal="right" vertical="top" wrapText="1"/>
    </xf>
    <xf numFmtId="0" fontId="13" fillId="47" borderId="17" xfId="0" applyFont="1" applyFill="1" applyBorder="1" applyAlignment="1">
      <alignment horizontal="right" vertical="top" wrapText="1"/>
    </xf>
    <xf numFmtId="0" fontId="14" fillId="47" borderId="17" xfId="0" applyFont="1" applyFill="1" applyBorder="1" applyAlignment="1">
      <alignment horizontal="right" vertical="top" wrapText="1"/>
    </xf>
    <xf numFmtId="0" fontId="2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Alignment="1">
      <alignment/>
    </xf>
    <xf numFmtId="0" fontId="136" fillId="48" borderId="18" xfId="0" applyFont="1" applyFill="1" applyBorder="1" applyAlignment="1">
      <alignment/>
    </xf>
    <xf numFmtId="0" fontId="0" fillId="49" borderId="18" xfId="0" applyFont="1" applyFill="1" applyBorder="1" applyAlignment="1">
      <alignment/>
    </xf>
    <xf numFmtId="0" fontId="131" fillId="43" borderId="0" xfId="0" applyFont="1" applyFill="1" applyBorder="1" applyAlignment="1">
      <alignment vertical="top"/>
    </xf>
    <xf numFmtId="0" fontId="131" fillId="43" borderId="0" xfId="0" applyFont="1" applyFill="1" applyBorder="1" applyAlignment="1">
      <alignment horizontal="right" vertical="top"/>
    </xf>
    <xf numFmtId="0" fontId="137" fillId="50" borderId="0" xfId="0" applyFont="1" applyFill="1" applyAlignment="1">
      <alignment vertical="center"/>
    </xf>
    <xf numFmtId="0" fontId="138" fillId="0" borderId="0" xfId="0" applyFont="1" applyFill="1" applyAlignment="1">
      <alignment vertical="center"/>
    </xf>
    <xf numFmtId="0" fontId="139" fillId="40" borderId="0" xfId="0" applyFont="1" applyFill="1" applyAlignment="1">
      <alignment/>
    </xf>
    <xf numFmtId="0" fontId="139" fillId="0" borderId="0" xfId="0" applyFont="1" applyAlignment="1">
      <alignment/>
    </xf>
    <xf numFmtId="0" fontId="139" fillId="40" borderId="0" xfId="0" applyFont="1" applyFill="1" applyBorder="1" applyAlignment="1">
      <alignment/>
    </xf>
    <xf numFmtId="0" fontId="140" fillId="40" borderId="0" xfId="0" applyFont="1" applyFill="1" applyAlignment="1">
      <alignment/>
    </xf>
    <xf numFmtId="0" fontId="141" fillId="40" borderId="0" xfId="0" applyFont="1" applyFill="1" applyAlignment="1">
      <alignment/>
    </xf>
    <xf numFmtId="0" fontId="4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 vertical="center"/>
    </xf>
    <xf numFmtId="0" fontId="142" fillId="40" borderId="20" xfId="0" applyFont="1" applyFill="1" applyBorder="1" applyAlignment="1">
      <alignment vertical="center"/>
    </xf>
    <xf numFmtId="0" fontId="2" fillId="40" borderId="21" xfId="0" applyFont="1" applyFill="1" applyBorder="1" applyAlignment="1">
      <alignment vertical="center"/>
    </xf>
    <xf numFmtId="0" fontId="142" fillId="40" borderId="0" xfId="0" applyFont="1" applyFill="1" applyAlignment="1">
      <alignment vertical="center"/>
    </xf>
    <xf numFmtId="0" fontId="2" fillId="40" borderId="22" xfId="0" applyFont="1" applyFill="1" applyBorder="1" applyAlignment="1">
      <alignment vertical="center"/>
    </xf>
    <xf numFmtId="0" fontId="143" fillId="40" borderId="22" xfId="0" applyFont="1" applyFill="1" applyBorder="1" applyAlignment="1">
      <alignment vertical="center"/>
    </xf>
    <xf numFmtId="0" fontId="143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  <xf numFmtId="0" fontId="2" fillId="40" borderId="22" xfId="0" applyFont="1" applyFill="1" applyBorder="1" applyAlignment="1">
      <alignment/>
    </xf>
    <xf numFmtId="0" fontId="143" fillId="40" borderId="15" xfId="0" applyFont="1" applyFill="1" applyBorder="1" applyAlignment="1">
      <alignment vertical="center"/>
    </xf>
    <xf numFmtId="0" fontId="2" fillId="40" borderId="23" xfId="0" applyFont="1" applyFill="1" applyBorder="1" applyAlignment="1">
      <alignment/>
    </xf>
    <xf numFmtId="168" fontId="144" fillId="40" borderId="24" xfId="42" applyNumberFormat="1" applyFont="1" applyFill="1" applyBorder="1" applyAlignment="1" applyProtection="1">
      <alignment horizontal="left"/>
      <protection locked="0"/>
    </xf>
    <xf numFmtId="164" fontId="144" fillId="40" borderId="24" xfId="0" applyNumberFormat="1" applyFont="1" applyFill="1" applyBorder="1" applyAlignment="1" applyProtection="1">
      <alignment horizontal="right"/>
      <protection locked="0"/>
    </xf>
    <xf numFmtId="0" fontId="145" fillId="40" borderId="0" xfId="0" applyFont="1" applyFill="1" applyAlignment="1">
      <alignment horizontal="left" vertical="center"/>
    </xf>
    <xf numFmtId="0" fontId="146" fillId="40" borderId="0" xfId="0" applyFont="1" applyFill="1" applyAlignment="1">
      <alignment horizontal="right"/>
    </xf>
    <xf numFmtId="9" fontId="146" fillId="40" borderId="0" xfId="0" applyNumberFormat="1" applyFont="1" applyFill="1" applyAlignment="1">
      <alignment horizontal="left" wrapText="1"/>
    </xf>
    <xf numFmtId="0" fontId="16" fillId="40" borderId="0" xfId="0" applyFont="1" applyFill="1" applyAlignment="1">
      <alignment vertical="center"/>
    </xf>
    <xf numFmtId="164" fontId="131" fillId="40" borderId="0" xfId="0" applyNumberFormat="1" applyFont="1" applyFill="1" applyBorder="1" applyAlignment="1">
      <alignment horizontal="right" vertical="top"/>
    </xf>
    <xf numFmtId="0" fontId="131" fillId="41" borderId="0" xfId="0" applyFont="1" applyFill="1" applyBorder="1" applyAlignment="1">
      <alignment vertical="top"/>
    </xf>
    <xf numFmtId="1" fontId="147" fillId="51" borderId="0" xfId="0" applyNumberFormat="1" applyFont="1" applyFill="1" applyAlignment="1">
      <alignment horizontal="left"/>
    </xf>
    <xf numFmtId="1" fontId="147" fillId="52" borderId="0" xfId="0" applyNumberFormat="1" applyFont="1" applyFill="1" applyAlignment="1">
      <alignment horizontal="left"/>
    </xf>
    <xf numFmtId="1" fontId="126" fillId="38" borderId="17" xfId="0" applyNumberFormat="1" applyFont="1" applyFill="1" applyBorder="1" applyAlignment="1">
      <alignment horizontal="center"/>
    </xf>
    <xf numFmtId="166" fontId="131" fillId="43" borderId="17" xfId="0" applyNumberFormat="1" applyFont="1" applyFill="1" applyBorder="1" applyAlignment="1">
      <alignment horizontal="right" vertical="top"/>
    </xf>
    <xf numFmtId="0" fontId="148" fillId="53" borderId="17" xfId="0" applyFont="1" applyFill="1" applyBorder="1" applyAlignment="1">
      <alignment horizontal="right"/>
    </xf>
    <xf numFmtId="0" fontId="2" fillId="40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 vertical="top"/>
    </xf>
    <xf numFmtId="0" fontId="5" fillId="40" borderId="0" xfId="0" applyFont="1" applyFill="1" applyAlignment="1">
      <alignment horizontal="center"/>
    </xf>
    <xf numFmtId="165" fontId="124" fillId="40" borderId="14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2" fontId="5" fillId="33" borderId="19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5" fillId="37" borderId="18" xfId="0" applyFont="1" applyFill="1" applyBorder="1" applyAlignment="1">
      <alignment horizontal="left" vertical="center"/>
    </xf>
    <xf numFmtId="0" fontId="126" fillId="54" borderId="12" xfId="0" applyFont="1" applyFill="1" applyBorder="1" applyAlignment="1">
      <alignment horizontal="right" vertical="center"/>
    </xf>
    <xf numFmtId="0" fontId="126" fillId="39" borderId="12" xfId="0" applyFont="1" applyFill="1" applyBorder="1" applyAlignment="1">
      <alignment horizontal="right" vertical="center"/>
    </xf>
    <xf numFmtId="1" fontId="5" fillId="55" borderId="0" xfId="0" applyNumberFormat="1" applyFont="1" applyFill="1" applyAlignment="1">
      <alignment vertical="center"/>
    </xf>
    <xf numFmtId="0" fontId="7" fillId="55" borderId="0" xfId="0" applyFont="1" applyFill="1" applyAlignment="1">
      <alignment horizontal="center" vertical="center"/>
    </xf>
    <xf numFmtId="3" fontId="5" fillId="55" borderId="0" xfId="0" applyNumberFormat="1" applyFont="1" applyFill="1" applyAlignment="1">
      <alignment horizontal="center" vertical="center"/>
    </xf>
    <xf numFmtId="0" fontId="5" fillId="55" borderId="0" xfId="0" applyFont="1" applyFill="1" applyAlignment="1">
      <alignment horizontal="left" vertical="center"/>
    </xf>
    <xf numFmtId="165" fontId="124" fillId="55" borderId="14" xfId="0" applyNumberFormat="1" applyFont="1" applyFill="1" applyBorder="1" applyAlignment="1">
      <alignment vertical="center"/>
    </xf>
    <xf numFmtId="0" fontId="131" fillId="56" borderId="17" xfId="0" applyFont="1" applyFill="1" applyBorder="1" applyAlignment="1">
      <alignment horizontal="right" vertical="top" wrapText="1"/>
    </xf>
    <xf numFmtId="0" fontId="13" fillId="56" borderId="17" xfId="0" applyFont="1" applyFill="1" applyBorder="1" applyAlignment="1">
      <alignment horizontal="right" vertical="top" wrapText="1"/>
    </xf>
    <xf numFmtId="0" fontId="14" fillId="56" borderId="17" xfId="0" applyFont="1" applyFill="1" applyBorder="1" applyAlignment="1">
      <alignment horizontal="right" vertical="top" wrapText="1"/>
    </xf>
    <xf numFmtId="0" fontId="131" fillId="57" borderId="17" xfId="0" applyFont="1" applyFill="1" applyBorder="1" applyAlignment="1">
      <alignment horizontal="right" vertical="top" wrapText="1"/>
    </xf>
    <xf numFmtId="0" fontId="13" fillId="57" borderId="17" xfId="0" applyFont="1" applyFill="1" applyBorder="1" applyAlignment="1">
      <alignment horizontal="right" vertical="top" wrapText="1"/>
    </xf>
    <xf numFmtId="0" fontId="14" fillId="57" borderId="17" xfId="0" applyFont="1" applyFill="1" applyBorder="1" applyAlignment="1">
      <alignment horizontal="right" vertical="top" wrapText="1"/>
    </xf>
    <xf numFmtId="0" fontId="26" fillId="34" borderId="0" xfId="0" applyFont="1" applyFill="1" applyAlignment="1">
      <alignment/>
    </xf>
    <xf numFmtId="0" fontId="26" fillId="34" borderId="14" xfId="0" applyFont="1" applyFill="1" applyBorder="1" applyAlignment="1">
      <alignment/>
    </xf>
    <xf numFmtId="0" fontId="149" fillId="34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149" fillId="34" borderId="0" xfId="0" applyFont="1" applyFill="1" applyAlignment="1">
      <alignment/>
    </xf>
    <xf numFmtId="0" fontId="149" fillId="34" borderId="15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150" fillId="38" borderId="12" xfId="0" applyFont="1" applyFill="1" applyBorder="1" applyAlignment="1">
      <alignment vertical="center"/>
    </xf>
    <xf numFmtId="0" fontId="150" fillId="38" borderId="0" xfId="0" applyFont="1" applyFill="1" applyAlignment="1">
      <alignment vertical="center"/>
    </xf>
    <xf numFmtId="0" fontId="129" fillId="38" borderId="0" xfId="0" applyFont="1" applyFill="1" applyAlignment="1">
      <alignment horizontal="right" vertical="center"/>
    </xf>
    <xf numFmtId="9" fontId="126" fillId="38" borderId="14" xfId="0" applyNumberFormat="1" applyFont="1" applyFill="1" applyBorder="1" applyAlignment="1">
      <alignment vertical="center"/>
    </xf>
    <xf numFmtId="166" fontId="131" fillId="10" borderId="17" xfId="0" applyNumberFormat="1" applyFont="1" applyFill="1" applyBorder="1" applyAlignment="1">
      <alignment horizontal="right" vertical="top"/>
    </xf>
    <xf numFmtId="0" fontId="129" fillId="0" borderId="0" xfId="0" applyFont="1" applyFill="1" applyBorder="1" applyAlignment="1">
      <alignment horizontal="center" vertical="center"/>
    </xf>
    <xf numFmtId="1" fontId="151" fillId="0" borderId="0" xfId="0" applyNumberFormat="1" applyFont="1" applyFill="1" applyBorder="1" applyAlignment="1">
      <alignment vertical="center"/>
    </xf>
    <xf numFmtId="168" fontId="151" fillId="0" borderId="0" xfId="42" applyNumberFormat="1" applyFont="1" applyFill="1" applyBorder="1" applyAlignment="1">
      <alignment vertical="center"/>
    </xf>
    <xf numFmtId="164" fontId="151" fillId="0" borderId="0" xfId="0" applyNumberFormat="1" applyFont="1" applyFill="1" applyBorder="1" applyAlignment="1">
      <alignment vertical="center"/>
    </xf>
    <xf numFmtId="3" fontId="152" fillId="53" borderId="17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168" fontId="153" fillId="36" borderId="0" xfId="42" applyNumberFormat="1" applyFont="1" applyFill="1" applyBorder="1" applyAlignment="1">
      <alignment horizontal="left" wrapText="1"/>
    </xf>
    <xf numFmtId="0" fontId="11" fillId="58" borderId="27" xfId="0" applyFont="1" applyFill="1" applyBorder="1" applyAlignment="1">
      <alignment horizontal="right"/>
    </xf>
    <xf numFmtId="1" fontId="5" fillId="58" borderId="27" xfId="0" applyNumberFormat="1" applyFont="1" applyFill="1" applyBorder="1" applyAlignment="1">
      <alignment vertical="top"/>
    </xf>
    <xf numFmtId="10" fontId="143" fillId="40" borderId="0" xfId="59" applyNumberFormat="1" applyFont="1" applyFill="1" applyAlignment="1">
      <alignment horizontal="left" vertical="center"/>
    </xf>
    <xf numFmtId="0" fontId="0" fillId="40" borderId="0" xfId="0" applyFont="1" applyFill="1" applyBorder="1" applyAlignment="1">
      <alignment/>
    </xf>
    <xf numFmtId="0" fontId="2" fillId="59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168" fontId="5" fillId="33" borderId="19" xfId="42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147" fillId="60" borderId="29" xfId="0" applyFont="1" applyFill="1" applyBorder="1" applyAlignment="1">
      <alignment horizontal="left" vertical="top"/>
    </xf>
    <xf numFmtId="0" fontId="2" fillId="34" borderId="30" xfId="0" applyFont="1" applyFill="1" applyBorder="1" applyAlignment="1">
      <alignment vertical="top"/>
    </xf>
    <xf numFmtId="0" fontId="2" fillId="34" borderId="31" xfId="0" applyFont="1" applyFill="1" applyBorder="1" applyAlignment="1">
      <alignment vertical="top"/>
    </xf>
    <xf numFmtId="0" fontId="2" fillId="34" borderId="32" xfId="0" applyFont="1" applyFill="1" applyBorder="1" applyAlignment="1">
      <alignment/>
    </xf>
    <xf numFmtId="0" fontId="154" fillId="34" borderId="27" xfId="0" applyFont="1" applyFill="1" applyBorder="1" applyAlignment="1">
      <alignment/>
    </xf>
    <xf numFmtId="0" fontId="154" fillId="34" borderId="27" xfId="0" applyFont="1" applyFill="1" applyBorder="1" applyAlignment="1">
      <alignment horizontal="center" vertical="center"/>
    </xf>
    <xf numFmtId="168" fontId="29" fillId="59" borderId="0" xfId="42" applyNumberFormat="1" applyFont="1" applyFill="1" applyBorder="1" applyAlignment="1">
      <alignment horizontal="center" vertical="center"/>
    </xf>
    <xf numFmtId="0" fontId="5" fillId="59" borderId="0" xfId="0" applyFont="1" applyFill="1" applyBorder="1" applyAlignment="1">
      <alignment horizontal="center" vertical="center"/>
    </xf>
    <xf numFmtId="0" fontId="7" fillId="59" borderId="0" xfId="0" applyFont="1" applyFill="1" applyBorder="1" applyAlignment="1">
      <alignment horizontal="center" vertical="center"/>
    </xf>
    <xf numFmtId="0" fontId="2" fillId="59" borderId="22" xfId="0" applyFont="1" applyFill="1" applyBorder="1" applyAlignment="1">
      <alignment horizontal="center" vertical="center"/>
    </xf>
    <xf numFmtId="0" fontId="155" fillId="40" borderId="27" xfId="0" applyFont="1" applyFill="1" applyBorder="1" applyAlignment="1">
      <alignment/>
    </xf>
    <xf numFmtId="0" fontId="2" fillId="40" borderId="3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56" fillId="34" borderId="27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4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22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4" fillId="61" borderId="18" xfId="0" applyFont="1" applyFill="1" applyBorder="1" applyAlignment="1">
      <alignment/>
    </xf>
    <xf numFmtId="0" fontId="2" fillId="61" borderId="18" xfId="0" applyFont="1" applyFill="1" applyBorder="1" applyAlignment="1">
      <alignment/>
    </xf>
    <xf numFmtId="0" fontId="2" fillId="61" borderId="33" xfId="0" applyFont="1" applyFill="1" applyBorder="1" applyAlignment="1">
      <alignment/>
    </xf>
    <xf numFmtId="0" fontId="157" fillId="60" borderId="28" xfId="0" applyFont="1" applyFill="1" applyBorder="1" applyAlignment="1">
      <alignment horizontal="left"/>
    </xf>
    <xf numFmtId="0" fontId="158" fillId="62" borderId="17" xfId="0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165" fontId="7" fillId="33" borderId="29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68" fontId="7" fillId="33" borderId="27" xfId="42" applyNumberFormat="1" applyFont="1" applyFill="1" applyBorder="1" applyAlignment="1">
      <alignment/>
    </xf>
    <xf numFmtId="9" fontId="5" fillId="33" borderId="29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/>
    </xf>
    <xf numFmtId="2" fontId="5" fillId="61" borderId="34" xfId="0" applyNumberFormat="1" applyFont="1" applyFill="1" applyBorder="1" applyAlignment="1">
      <alignment/>
    </xf>
    <xf numFmtId="0" fontId="157" fillId="34" borderId="28" xfId="0" applyFont="1" applyFill="1" applyBorder="1" applyAlignment="1">
      <alignment horizontal="left"/>
    </xf>
    <xf numFmtId="0" fontId="5" fillId="40" borderId="12" xfId="0" applyFont="1" applyFill="1" applyBorder="1" applyAlignment="1">
      <alignment/>
    </xf>
    <xf numFmtId="0" fontId="126" fillId="39" borderId="35" xfId="0" applyFont="1" applyFill="1" applyBorder="1" applyAlignment="1">
      <alignment horizontal="right" vertical="center"/>
    </xf>
    <xf numFmtId="1" fontId="5" fillId="55" borderId="18" xfId="0" applyNumberFormat="1" applyFont="1" applyFill="1" applyBorder="1" applyAlignment="1">
      <alignment vertical="center"/>
    </xf>
    <xf numFmtId="0" fontId="7" fillId="55" borderId="18" xfId="0" applyFont="1" applyFill="1" applyBorder="1" applyAlignment="1">
      <alignment horizontal="center" vertical="center"/>
    </xf>
    <xf numFmtId="3" fontId="5" fillId="55" borderId="18" xfId="0" applyNumberFormat="1" applyFont="1" applyFill="1" applyBorder="1" applyAlignment="1">
      <alignment horizontal="center" vertical="center"/>
    </xf>
    <xf numFmtId="0" fontId="5" fillId="55" borderId="18" xfId="0" applyFont="1" applyFill="1" applyBorder="1" applyAlignment="1">
      <alignment horizontal="left" vertical="center"/>
    </xf>
    <xf numFmtId="165" fontId="124" fillId="55" borderId="36" xfId="0" applyNumberFormat="1" applyFont="1" applyFill="1" applyBorder="1" applyAlignment="1">
      <alignment vertical="center"/>
    </xf>
    <xf numFmtId="0" fontId="139" fillId="2" borderId="0" xfId="0" applyFont="1" applyFill="1" applyAlignment="1">
      <alignment/>
    </xf>
    <xf numFmtId="0" fontId="139" fillId="2" borderId="0" xfId="0" applyFont="1" applyFill="1" applyAlignment="1">
      <alignment horizontal="right"/>
    </xf>
    <xf numFmtId="0" fontId="159" fillId="2" borderId="0" xfId="0" applyFont="1" applyFill="1" applyAlignment="1">
      <alignment/>
    </xf>
    <xf numFmtId="0" fontId="160" fillId="2" borderId="0" xfId="0" applyFont="1" applyFill="1" applyAlignment="1">
      <alignment/>
    </xf>
    <xf numFmtId="0" fontId="160" fillId="2" borderId="0" xfId="0" applyFont="1" applyFill="1" applyAlignment="1">
      <alignment horizontal="right"/>
    </xf>
    <xf numFmtId="164" fontId="161" fillId="14" borderId="0" xfId="0" applyNumberFormat="1" applyFont="1" applyFill="1" applyAlignment="1">
      <alignment horizontal="left"/>
    </xf>
    <xf numFmtId="2" fontId="161" fillId="14" borderId="0" xfId="0" applyNumberFormat="1" applyFont="1" applyFill="1" applyAlignment="1">
      <alignment horizontal="left"/>
    </xf>
    <xf numFmtId="0" fontId="139" fillId="2" borderId="0" xfId="0" applyFont="1" applyFill="1" applyBorder="1" applyAlignment="1">
      <alignment/>
    </xf>
    <xf numFmtId="0" fontId="139" fillId="2" borderId="0" xfId="0" applyFont="1" applyFill="1" applyBorder="1" applyAlignment="1">
      <alignment horizontal="right"/>
    </xf>
    <xf numFmtId="0" fontId="86" fillId="2" borderId="0" xfId="0" applyFont="1" applyFill="1" applyBorder="1" applyAlignment="1">
      <alignment/>
    </xf>
    <xf numFmtId="0" fontId="86" fillId="2" borderId="0" xfId="0" applyFont="1" applyFill="1" applyBorder="1" applyAlignment="1">
      <alignment horizontal="right"/>
    </xf>
    <xf numFmtId="0" fontId="0" fillId="40" borderId="0" xfId="0" applyFont="1" applyFill="1" applyAlignment="1">
      <alignment horizontal="right"/>
    </xf>
    <xf numFmtId="165" fontId="144" fillId="40" borderId="24" xfId="59" applyNumberFormat="1" applyFont="1" applyFill="1" applyBorder="1" applyAlignment="1" applyProtection="1">
      <alignment horizontal="right"/>
      <protection locked="0"/>
    </xf>
    <xf numFmtId="0" fontId="0" fillId="40" borderId="0" xfId="0" applyFont="1" applyFill="1" applyAlignment="1">
      <alignment vertical="top"/>
    </xf>
    <xf numFmtId="0" fontId="162" fillId="40" borderId="0" xfId="0" applyFont="1" applyFill="1" applyAlignment="1">
      <alignment vertical="top"/>
    </xf>
    <xf numFmtId="0" fontId="163" fillId="40" borderId="0" xfId="0" applyFont="1" applyFill="1" applyAlignment="1">
      <alignment vertical="top"/>
    </xf>
    <xf numFmtId="0" fontId="164" fillId="4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65" fillId="40" borderId="37" xfId="0" applyFont="1" applyFill="1" applyBorder="1" applyAlignment="1">
      <alignment horizontal="right"/>
    </xf>
    <xf numFmtId="0" fontId="139" fillId="40" borderId="38" xfId="0" applyFont="1" applyFill="1" applyBorder="1" applyAlignment="1">
      <alignment/>
    </xf>
    <xf numFmtId="0" fontId="0" fillId="40" borderId="38" xfId="0" applyFont="1" applyFill="1" applyBorder="1" applyAlignment="1">
      <alignment horizontal="center"/>
    </xf>
    <xf numFmtId="0" fontId="166" fillId="40" borderId="39" xfId="0" applyFont="1" applyFill="1" applyBorder="1" applyAlignment="1">
      <alignment/>
    </xf>
    <xf numFmtId="0" fontId="139" fillId="40" borderId="40" xfId="0" applyFont="1" applyFill="1" applyBorder="1" applyAlignment="1">
      <alignment/>
    </xf>
    <xf numFmtId="165" fontId="21" fillId="63" borderId="41" xfId="59" applyNumberFormat="1" applyFont="1" applyFill="1" applyBorder="1" applyAlignment="1" applyProtection="1">
      <alignment horizontal="left"/>
      <protection locked="0"/>
    </xf>
    <xf numFmtId="0" fontId="139" fillId="40" borderId="42" xfId="0" applyFont="1" applyFill="1" applyBorder="1" applyAlignment="1">
      <alignment/>
    </xf>
    <xf numFmtId="0" fontId="92" fillId="2" borderId="40" xfId="0" applyFont="1" applyFill="1" applyBorder="1" applyAlignment="1">
      <alignment/>
    </xf>
    <xf numFmtId="164" fontId="93" fillId="14" borderId="42" xfId="0" applyNumberFormat="1" applyFont="1" applyFill="1" applyBorder="1" applyAlignment="1">
      <alignment horizontal="left"/>
    </xf>
    <xf numFmtId="2" fontId="93" fillId="14" borderId="42" xfId="0" applyNumberFormat="1" applyFont="1" applyFill="1" applyBorder="1" applyAlignment="1">
      <alignment horizontal="left"/>
    </xf>
    <xf numFmtId="0" fontId="92" fillId="2" borderId="43" xfId="0" applyFont="1" applyFill="1" applyBorder="1" applyAlignment="1">
      <alignment/>
    </xf>
    <xf numFmtId="0" fontId="86" fillId="2" borderId="44" xfId="0" applyFont="1" applyFill="1" applyBorder="1" applyAlignment="1">
      <alignment/>
    </xf>
    <xf numFmtId="0" fontId="86" fillId="2" borderId="44" xfId="0" applyFont="1" applyFill="1" applyBorder="1" applyAlignment="1">
      <alignment horizontal="right"/>
    </xf>
    <xf numFmtId="164" fontId="93" fillId="14" borderId="45" xfId="0" applyNumberFormat="1" applyFont="1" applyFill="1" applyBorder="1" applyAlignment="1">
      <alignment horizontal="left"/>
    </xf>
    <xf numFmtId="0" fontId="139" fillId="64" borderId="0" xfId="0" applyFont="1" applyFill="1" applyBorder="1" applyAlignment="1">
      <alignment/>
    </xf>
    <xf numFmtId="0" fontId="139" fillId="64" borderId="0" xfId="0" applyFont="1" applyFill="1" applyAlignment="1">
      <alignment/>
    </xf>
    <xf numFmtId="164" fontId="167" fillId="64" borderId="0" xfId="0" applyNumberFormat="1" applyFont="1" applyFill="1" applyBorder="1" applyAlignment="1">
      <alignment horizontal="center"/>
    </xf>
    <xf numFmtId="0" fontId="139" fillId="64" borderId="0" xfId="0" applyFont="1" applyFill="1" applyAlignment="1">
      <alignment wrapText="1"/>
    </xf>
    <xf numFmtId="168" fontId="153" fillId="36" borderId="0" xfId="42" applyNumberFormat="1" applyFont="1" applyFill="1" applyBorder="1" applyAlignment="1">
      <alignment horizontal="left" wrapText="1" indent="4"/>
    </xf>
    <xf numFmtId="0" fontId="133" fillId="40" borderId="0" xfId="0" applyFont="1" applyFill="1" applyAlignment="1">
      <alignment/>
    </xf>
    <xf numFmtId="0" fontId="134" fillId="40" borderId="0" xfId="0" applyFont="1" applyFill="1" applyAlignment="1">
      <alignment/>
    </xf>
    <xf numFmtId="9" fontId="168" fillId="65" borderId="0" xfId="0" applyNumberFormat="1" applyFont="1" applyFill="1" applyAlignment="1">
      <alignment horizontal="left" wrapText="1"/>
    </xf>
    <xf numFmtId="0" fontId="8" fillId="65" borderId="0" xfId="0" applyFont="1" applyFill="1" applyAlignment="1">
      <alignment vertical="center"/>
    </xf>
    <xf numFmtId="9" fontId="146" fillId="65" borderId="0" xfId="0" applyNumberFormat="1" applyFont="1" applyFill="1" applyAlignment="1">
      <alignment horizontal="left" wrapText="1"/>
    </xf>
    <xf numFmtId="0" fontId="16" fillId="65" borderId="0" xfId="0" applyFont="1" applyFill="1" applyAlignment="1">
      <alignment vertical="center"/>
    </xf>
    <xf numFmtId="0" fontId="169" fillId="65" borderId="0" xfId="0" applyFont="1" applyFill="1" applyAlignment="1">
      <alignment horizontal="left"/>
    </xf>
    <xf numFmtId="0" fontId="8" fillId="40" borderId="0" xfId="0" applyFont="1" applyFill="1" applyAlignment="1">
      <alignment vertical="center"/>
    </xf>
    <xf numFmtId="0" fontId="133" fillId="40" borderId="0" xfId="0" applyFont="1" applyFill="1" applyAlignment="1">
      <alignment vertical="center"/>
    </xf>
    <xf numFmtId="0" fontId="7" fillId="40" borderId="0" xfId="0" applyFont="1" applyFill="1" applyAlignment="1">
      <alignment vertical="center"/>
    </xf>
    <xf numFmtId="0" fontId="170" fillId="40" borderId="0" xfId="0" applyFont="1" applyFill="1" applyAlignment="1">
      <alignment vertical="center"/>
    </xf>
    <xf numFmtId="1" fontId="153" fillId="36" borderId="0" xfId="0" applyNumberFormat="1" applyFont="1" applyFill="1" applyBorder="1" applyAlignment="1">
      <alignment horizontal="right"/>
    </xf>
    <xf numFmtId="0" fontId="171" fillId="36" borderId="0" xfId="0" applyFont="1" applyFill="1" applyAlignment="1">
      <alignment/>
    </xf>
    <xf numFmtId="49" fontId="7" fillId="40" borderId="0" xfId="0" applyNumberFormat="1" applyFont="1" applyFill="1" applyAlignment="1">
      <alignment vertical="center"/>
    </xf>
    <xf numFmtId="49" fontId="7" fillId="40" borderId="0" xfId="0" applyNumberFormat="1" applyFont="1" applyFill="1" applyAlignment="1">
      <alignment vertical="center" wrapText="1"/>
    </xf>
    <xf numFmtId="0" fontId="3" fillId="40" borderId="0" xfId="0" applyFont="1" applyFill="1" applyAlignment="1">
      <alignment vertical="center"/>
    </xf>
    <xf numFmtId="0" fontId="3" fillId="40" borderId="0" xfId="0" applyFont="1" applyFill="1" applyAlignment="1">
      <alignment vertical="center" wrapText="1"/>
    </xf>
    <xf numFmtId="49" fontId="172" fillId="33" borderId="17" xfId="0" applyNumberFormat="1" applyFont="1" applyFill="1" applyBorder="1" applyAlignment="1">
      <alignment horizontal="center" vertical="center"/>
    </xf>
    <xf numFmtId="49" fontId="172" fillId="33" borderId="17" xfId="0" applyNumberFormat="1" applyFont="1" applyFill="1" applyBorder="1" applyAlignment="1">
      <alignment horizontal="center" vertical="center" wrapText="1"/>
    </xf>
    <xf numFmtId="49" fontId="7" fillId="40" borderId="0" xfId="0" applyNumberFormat="1" applyFont="1" applyFill="1" applyAlignment="1">
      <alignment vertical="top" wrapText="1"/>
    </xf>
    <xf numFmtId="0" fontId="7" fillId="40" borderId="0" xfId="0" applyFont="1" applyFill="1" applyBorder="1" applyAlignment="1">
      <alignment vertical="center"/>
    </xf>
    <xf numFmtId="0" fontId="7" fillId="40" borderId="0" xfId="0" applyFont="1" applyFill="1" applyBorder="1" applyAlignment="1">
      <alignment vertical="center" wrapText="1"/>
    </xf>
    <xf numFmtId="49" fontId="7" fillId="40" borderId="0" xfId="0" applyNumberFormat="1" applyFont="1" applyFill="1" applyBorder="1" applyAlignment="1">
      <alignment vertical="center"/>
    </xf>
    <xf numFmtId="49" fontId="7" fillId="40" borderId="0" xfId="0" applyNumberFormat="1" applyFont="1" applyFill="1" applyBorder="1" applyAlignment="1">
      <alignment vertical="center" wrapText="1"/>
    </xf>
    <xf numFmtId="49" fontId="0" fillId="4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" fontId="126" fillId="38" borderId="19" xfId="0" applyNumberFormat="1" applyFont="1" applyFill="1" applyBorder="1" applyAlignment="1">
      <alignment horizontal="center"/>
    </xf>
    <xf numFmtId="0" fontId="129" fillId="54" borderId="19" xfId="0" applyFont="1" applyFill="1" applyBorder="1" applyAlignment="1">
      <alignment horizontal="right" vertical="center"/>
    </xf>
    <xf numFmtId="0" fontId="129" fillId="66" borderId="46" xfId="0" applyFont="1" applyFill="1" applyBorder="1" applyAlignment="1">
      <alignment horizontal="center" vertical="center"/>
    </xf>
    <xf numFmtId="1" fontId="151" fillId="33" borderId="46" xfId="42" applyNumberFormat="1" applyFont="1" applyFill="1" applyBorder="1" applyAlignment="1">
      <alignment horizontal="center" vertical="center"/>
    </xf>
    <xf numFmtId="164" fontId="151" fillId="33" borderId="46" xfId="42" applyNumberFormat="1" applyFont="1" applyFill="1" applyBorder="1" applyAlignment="1">
      <alignment horizontal="center" vertical="center"/>
    </xf>
    <xf numFmtId="164" fontId="151" fillId="33" borderId="46" xfId="0" applyNumberFormat="1" applyFont="1" applyFill="1" applyBorder="1" applyAlignment="1">
      <alignment horizontal="center" vertical="center"/>
    </xf>
    <xf numFmtId="166" fontId="131" fillId="10" borderId="17" xfId="0" applyNumberFormat="1" applyFont="1" applyFill="1" applyBorder="1" applyAlignment="1">
      <alignment vertical="top"/>
    </xf>
    <xf numFmtId="3" fontId="151" fillId="67" borderId="46" xfId="0" applyNumberFormat="1" applyFont="1" applyFill="1" applyBorder="1" applyAlignment="1">
      <alignment horizontal="center" vertical="center"/>
    </xf>
    <xf numFmtId="1" fontId="151" fillId="67" borderId="46" xfId="0" applyNumberFormat="1" applyFont="1" applyFill="1" applyBorder="1" applyAlignment="1">
      <alignment horizontal="center" vertical="center"/>
    </xf>
    <xf numFmtId="0" fontId="5" fillId="68" borderId="17" xfId="0" applyFont="1" applyFill="1" applyBorder="1" applyAlignment="1">
      <alignment horizontal="right" vertical="center"/>
    </xf>
    <xf numFmtId="0" fontId="14" fillId="45" borderId="17" xfId="0" applyFont="1" applyFill="1" applyBorder="1" applyAlignment="1">
      <alignment horizontal="right" vertical="top" wrapText="1"/>
    </xf>
    <xf numFmtId="0" fontId="130" fillId="33" borderId="47" xfId="0" applyFont="1" applyFill="1" applyBorder="1" applyAlignment="1">
      <alignment wrapText="1"/>
    </xf>
    <xf numFmtId="0" fontId="131" fillId="45" borderId="48" xfId="0" applyFont="1" applyFill="1" applyBorder="1" applyAlignment="1">
      <alignment horizontal="right" vertical="top" wrapText="1"/>
    </xf>
    <xf numFmtId="0" fontId="14" fillId="56" borderId="17" xfId="0" applyFont="1" applyFill="1" applyBorder="1" applyAlignment="1">
      <alignment horizontal="right" vertical="top" wrapText="1"/>
    </xf>
    <xf numFmtId="0" fontId="10" fillId="69" borderId="17" xfId="0" applyFont="1" applyFill="1" applyBorder="1" applyAlignment="1">
      <alignment horizontal="center" vertical="center"/>
    </xf>
    <xf numFmtId="0" fontId="10" fillId="69" borderId="17" xfId="0" applyFont="1" applyFill="1" applyBorder="1" applyAlignment="1">
      <alignment horizontal="center" vertical="center" wrapText="1"/>
    </xf>
    <xf numFmtId="49" fontId="10" fillId="69" borderId="17" xfId="0" applyNumberFormat="1" applyFont="1" applyFill="1" applyBorder="1" applyAlignment="1">
      <alignment horizontal="center" vertical="center"/>
    </xf>
    <xf numFmtId="49" fontId="10" fillId="69" borderId="17" xfId="0" applyNumberFormat="1" applyFont="1" applyFill="1" applyBorder="1" applyAlignment="1">
      <alignment horizontal="center" vertical="center" wrapText="1"/>
    </xf>
    <xf numFmtId="0" fontId="131" fillId="57" borderId="48" xfId="0" applyFont="1" applyFill="1" applyBorder="1" applyAlignment="1">
      <alignment horizontal="right" vertical="top" wrapText="1"/>
    </xf>
    <xf numFmtId="0" fontId="130" fillId="33" borderId="26" xfId="0" applyFont="1" applyFill="1" applyBorder="1" applyAlignment="1">
      <alignment/>
    </xf>
    <xf numFmtId="0" fontId="130" fillId="33" borderId="46" xfId="0" applyFont="1" applyFill="1" applyBorder="1" applyAlignment="1">
      <alignment wrapText="1"/>
    </xf>
    <xf numFmtId="0" fontId="131" fillId="47" borderId="48" xfId="0" applyFont="1" applyFill="1" applyBorder="1" applyAlignment="1">
      <alignment horizontal="right" vertical="top" wrapText="1"/>
    </xf>
    <xf numFmtId="164" fontId="131" fillId="43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right" vertical="top" wrapText="1"/>
    </xf>
    <xf numFmtId="167" fontId="171" fillId="70" borderId="49" xfId="44" applyNumberFormat="1" applyFont="1" applyFill="1" applyBorder="1" applyAlignment="1">
      <alignment horizontal="center"/>
    </xf>
    <xf numFmtId="164" fontId="151" fillId="67" borderId="50" xfId="44" applyNumberFormat="1" applyFont="1" applyFill="1" applyBorder="1" applyAlignment="1">
      <alignment horizontal="center" vertical="center"/>
    </xf>
    <xf numFmtId="0" fontId="5" fillId="71" borderId="17" xfId="0" applyFont="1" applyFill="1" applyBorder="1" applyAlignment="1">
      <alignment horizontal="right" vertical="center"/>
    </xf>
    <xf numFmtId="164" fontId="173" fillId="33" borderId="46" xfId="42" applyNumberFormat="1" applyFont="1" applyFill="1" applyBorder="1" applyAlignment="1">
      <alignment horizontal="center" vertical="center"/>
    </xf>
    <xf numFmtId="164" fontId="173" fillId="33" borderId="46" xfId="0" applyNumberFormat="1" applyFont="1" applyFill="1" applyBorder="1" applyAlignment="1">
      <alignment horizontal="center" vertical="center"/>
    </xf>
    <xf numFmtId="0" fontId="174" fillId="0" borderId="0" xfId="0" applyFont="1" applyAlignment="1">
      <alignment/>
    </xf>
    <xf numFmtId="0" fontId="33" fillId="0" borderId="0" xfId="0" applyFont="1" applyAlignment="1">
      <alignment horizontal="left"/>
    </xf>
    <xf numFmtId="9" fontId="151" fillId="33" borderId="46" xfId="59" applyFont="1" applyFill="1" applyBorder="1" applyAlignment="1">
      <alignment horizontal="center" vertical="center"/>
    </xf>
    <xf numFmtId="3" fontId="2" fillId="72" borderId="51" xfId="0" applyNumberFormat="1" applyFont="1" applyFill="1" applyBorder="1" applyAlignment="1" applyProtection="1">
      <alignment/>
      <protection locked="0"/>
    </xf>
    <xf numFmtId="164" fontId="2" fillId="72" borderId="51" xfId="0" applyNumberFormat="1" applyFont="1" applyFill="1" applyBorder="1" applyAlignment="1" applyProtection="1">
      <alignment/>
      <protection locked="0"/>
    </xf>
    <xf numFmtId="10" fontId="2" fillId="72" borderId="51" xfId="0" applyNumberFormat="1" applyFont="1" applyFill="1" applyBorder="1" applyAlignment="1" applyProtection="1">
      <alignment/>
      <protection locked="0"/>
    </xf>
    <xf numFmtId="165" fontId="2" fillId="72" borderId="51" xfId="0" applyNumberFormat="1" applyFont="1" applyFill="1" applyBorder="1" applyAlignment="1" applyProtection="1">
      <alignment/>
      <protection locked="0"/>
    </xf>
    <xf numFmtId="9" fontId="5" fillId="63" borderId="17" xfId="59" applyFont="1" applyFill="1" applyBorder="1" applyAlignment="1" applyProtection="1">
      <alignment vertical="center"/>
      <protection locked="0"/>
    </xf>
    <xf numFmtId="9" fontId="5" fillId="63" borderId="17" xfId="0" applyNumberFormat="1" applyFont="1" applyFill="1" applyBorder="1" applyAlignment="1" applyProtection="1">
      <alignment vertical="center"/>
      <protection locked="0"/>
    </xf>
    <xf numFmtId="0" fontId="0" fillId="40" borderId="0" xfId="0" applyFont="1" applyFill="1" applyAlignment="1" applyProtection="1">
      <alignment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top"/>
      <protection locked="0"/>
    </xf>
    <xf numFmtId="49" fontId="7" fillId="0" borderId="17" xfId="0" applyNumberFormat="1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 locked="0"/>
    </xf>
    <xf numFmtId="0" fontId="7" fillId="4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49" fontId="7" fillId="40" borderId="0" xfId="0" applyNumberFormat="1" applyFont="1" applyFill="1" applyBorder="1" applyAlignment="1" applyProtection="1">
      <alignment vertical="center"/>
      <protection locked="0"/>
    </xf>
    <xf numFmtId="49" fontId="7" fillId="40" borderId="0" xfId="0" applyNumberFormat="1" applyFont="1" applyFill="1" applyBorder="1" applyAlignment="1" applyProtection="1">
      <alignment vertical="top"/>
      <protection locked="0"/>
    </xf>
    <xf numFmtId="49" fontId="7" fillId="40" borderId="0" xfId="0" applyNumberFormat="1" applyFont="1" applyFill="1" applyBorder="1" applyAlignment="1" applyProtection="1">
      <alignment vertical="center" wrapText="1"/>
      <protection locked="0"/>
    </xf>
    <xf numFmtId="49" fontId="7" fillId="0" borderId="17" xfId="0" applyNumberFormat="1" applyFont="1" applyBorder="1" applyAlignment="1" applyProtection="1" quotePrefix="1">
      <alignment vertical="top" wrapText="1"/>
      <protection locked="0"/>
    </xf>
    <xf numFmtId="49" fontId="175" fillId="34" borderId="17" xfId="0" applyNumberFormat="1" applyFont="1" applyFill="1" applyBorder="1" applyAlignment="1" applyProtection="1" quotePrefix="1">
      <alignment horizontal="left" vertical="top" wrapText="1"/>
      <protection locked="0"/>
    </xf>
    <xf numFmtId="49" fontId="125" fillId="0" borderId="17" xfId="0" applyNumberFormat="1" applyFont="1" applyBorder="1" applyAlignment="1" applyProtection="1" quotePrefix="1">
      <alignment vertical="top" wrapText="1"/>
      <protection locked="0"/>
    </xf>
    <xf numFmtId="49" fontId="125" fillId="0" borderId="17" xfId="0" applyNumberFormat="1" applyFont="1" applyBorder="1" applyAlignment="1" applyProtection="1" quotePrefix="1">
      <alignment vertical="top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40" borderId="0" xfId="0" applyFont="1" applyFill="1" applyBorder="1" applyAlignment="1" applyProtection="1">
      <alignment vertical="center"/>
      <protection locked="0"/>
    </xf>
    <xf numFmtId="0" fontId="7" fillId="40" borderId="0" xfId="0" applyFont="1" applyFill="1" applyBorder="1" applyAlignment="1" applyProtection="1">
      <alignment vertical="center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 locked="0"/>
    </xf>
    <xf numFmtId="49" fontId="175" fillId="34" borderId="17" xfId="0" applyNumberFormat="1" applyFont="1" applyFill="1" applyBorder="1" applyAlignment="1" applyProtection="1">
      <alignment horizontal="left" vertical="top" wrapText="1"/>
      <protection locked="0"/>
    </xf>
    <xf numFmtId="0" fontId="7" fillId="40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" fillId="33" borderId="17" xfId="0" applyFont="1" applyFill="1" applyBorder="1" applyAlignment="1" applyProtection="1">
      <alignment horizontal="right"/>
      <protection/>
    </xf>
    <xf numFmtId="166" fontId="2" fillId="33" borderId="17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73" borderId="17" xfId="0" applyFont="1" applyFill="1" applyBorder="1" applyAlignment="1" applyProtection="1">
      <alignment horizontal="right"/>
      <protection/>
    </xf>
    <xf numFmtId="164" fontId="2" fillId="73" borderId="17" xfId="0" applyNumberFormat="1" applyFont="1" applyFill="1" applyBorder="1" applyAlignment="1" applyProtection="1">
      <alignment/>
      <protection/>
    </xf>
    <xf numFmtId="0" fontId="2" fillId="73" borderId="47" xfId="0" applyFont="1" applyFill="1" applyBorder="1" applyAlignment="1" applyProtection="1">
      <alignment horizontal="right"/>
      <protection/>
    </xf>
    <xf numFmtId="164" fontId="2" fillId="73" borderId="47" xfId="0" applyNumberFormat="1" applyFont="1" applyFill="1" applyBorder="1" applyAlignment="1" applyProtection="1">
      <alignment/>
      <protection/>
    </xf>
    <xf numFmtId="0" fontId="2" fillId="74" borderId="52" xfId="0" applyFont="1" applyFill="1" applyBorder="1" applyAlignment="1" applyProtection="1">
      <alignment horizontal="right"/>
      <protection/>
    </xf>
    <xf numFmtId="164" fontId="2" fillId="74" borderId="52" xfId="0" applyNumberFormat="1" applyFont="1" applyFill="1" applyBorder="1" applyAlignment="1" applyProtection="1">
      <alignment/>
      <protection/>
    </xf>
    <xf numFmtId="0" fontId="2" fillId="33" borderId="53" xfId="0" applyFont="1" applyFill="1" applyBorder="1" applyAlignment="1" applyProtection="1">
      <alignment horizontal="right"/>
      <protection locked="0"/>
    </xf>
    <xf numFmtId="164" fontId="2" fillId="33" borderId="54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26" fillId="38" borderId="48" xfId="0" applyFont="1" applyFill="1" applyBorder="1" applyAlignment="1" applyProtection="1">
      <alignment horizontal="right"/>
      <protection locked="0"/>
    </xf>
    <xf numFmtId="3" fontId="126" fillId="38" borderId="48" xfId="0" applyNumberFormat="1" applyFont="1" applyFill="1" applyBorder="1" applyAlignment="1" applyProtection="1">
      <alignment horizontal="center"/>
      <protection locked="0"/>
    </xf>
    <xf numFmtId="164" fontId="5" fillId="63" borderId="55" xfId="0" applyNumberFormat="1" applyFont="1" applyFill="1" applyBorder="1" applyAlignment="1" applyProtection="1">
      <alignment horizontal="center" vertical="center"/>
      <protection locked="0"/>
    </xf>
    <xf numFmtId="3" fontId="131" fillId="75" borderId="17" xfId="0" applyNumberFormat="1" applyFont="1" applyFill="1" applyBorder="1" applyAlignment="1" applyProtection="1">
      <alignment vertical="top"/>
      <protection locked="0"/>
    </xf>
    <xf numFmtId="167" fontId="131" fillId="75" borderId="17" xfId="0" applyNumberFormat="1" applyFont="1" applyFill="1" applyBorder="1" applyAlignment="1" applyProtection="1">
      <alignment vertical="top"/>
      <protection locked="0"/>
    </xf>
    <xf numFmtId="10" fontId="131" fillId="76" borderId="17" xfId="0" applyNumberFormat="1" applyFont="1" applyFill="1" applyBorder="1" applyAlignment="1" applyProtection="1">
      <alignment vertical="top"/>
      <protection locked="0"/>
    </xf>
    <xf numFmtId="165" fontId="131" fillId="63" borderId="17" xfId="0" applyNumberFormat="1" applyFont="1" applyFill="1" applyBorder="1" applyAlignment="1" applyProtection="1">
      <alignment horizontal="right" vertical="top"/>
      <protection locked="0"/>
    </xf>
    <xf numFmtId="166" fontId="131" fillId="75" borderId="17" xfId="0" applyNumberFormat="1" applyFont="1" applyFill="1" applyBorder="1" applyAlignment="1" applyProtection="1">
      <alignment horizontal="right" vertical="top"/>
      <protection locked="0"/>
    </xf>
    <xf numFmtId="164" fontId="131" fillId="75" borderId="17" xfId="0" applyNumberFormat="1" applyFont="1" applyFill="1" applyBorder="1" applyAlignment="1" applyProtection="1">
      <alignment horizontal="right" vertical="top"/>
      <protection locked="0"/>
    </xf>
    <xf numFmtId="164" fontId="131" fillId="63" borderId="17" xfId="0" applyNumberFormat="1" applyFont="1" applyFill="1" applyBorder="1" applyAlignment="1" applyProtection="1">
      <alignment horizontal="right" vertical="top"/>
      <protection locked="0"/>
    </xf>
    <xf numFmtId="3" fontId="131" fillId="75" borderId="26" xfId="0" applyNumberFormat="1" applyFont="1" applyFill="1" applyBorder="1" applyAlignment="1" applyProtection="1">
      <alignment vertical="top"/>
      <protection locked="0"/>
    </xf>
    <xf numFmtId="166" fontId="131" fillId="76" borderId="17" xfId="0" applyNumberFormat="1" applyFont="1" applyFill="1" applyBorder="1" applyAlignment="1" applyProtection="1">
      <alignment horizontal="right" vertical="top"/>
      <protection locked="0"/>
    </xf>
    <xf numFmtId="164" fontId="13" fillId="63" borderId="17" xfId="0" applyNumberFormat="1" applyFont="1" applyFill="1" applyBorder="1" applyAlignment="1" applyProtection="1">
      <alignment horizontal="right" vertical="top"/>
      <protection locked="0"/>
    </xf>
    <xf numFmtId="0" fontId="131" fillId="43" borderId="17" xfId="42" applyNumberFormat="1" applyFont="1" applyFill="1" applyBorder="1" applyAlignment="1">
      <alignment horizontal="center" vertical="top"/>
    </xf>
    <xf numFmtId="0" fontId="176" fillId="45" borderId="46" xfId="0" applyFont="1" applyFill="1" applyBorder="1" applyAlignment="1" applyProtection="1">
      <alignment horizontal="left" vertical="top" wrapText="1"/>
      <protection locked="0"/>
    </xf>
    <xf numFmtId="0" fontId="176" fillId="47" borderId="46" xfId="0" applyFont="1" applyFill="1" applyBorder="1" applyAlignment="1" applyProtection="1">
      <alignment horizontal="left" vertical="top" wrapText="1"/>
      <protection locked="0"/>
    </xf>
    <xf numFmtId="0" fontId="176" fillId="57" borderId="46" xfId="0" applyFont="1" applyFill="1" applyBorder="1" applyAlignment="1" applyProtection="1">
      <alignment horizontal="left" vertical="top" wrapText="1"/>
      <protection locked="0"/>
    </xf>
    <xf numFmtId="0" fontId="176" fillId="56" borderId="17" xfId="0" applyFont="1" applyFill="1" applyBorder="1" applyAlignment="1" applyProtection="1">
      <alignment horizontal="left" vertical="top" wrapText="1"/>
      <protection locked="0"/>
    </xf>
    <xf numFmtId="0" fontId="168" fillId="0" borderId="0" xfId="0" applyFont="1" applyFill="1" applyAlignment="1">
      <alignment horizontal="right"/>
    </xf>
    <xf numFmtId="0" fontId="8" fillId="4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top"/>
    </xf>
    <xf numFmtId="0" fontId="14" fillId="46" borderId="17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34" fillId="77" borderId="0" xfId="0" applyFont="1" applyFill="1" applyBorder="1" applyAlignment="1">
      <alignment horizontal="left" vertical="center"/>
    </xf>
    <xf numFmtId="9" fontId="5" fillId="70" borderId="0" xfId="59" applyFont="1" applyFill="1" applyBorder="1" applyAlignment="1" applyProtection="1">
      <alignment horizontal="center" vertical="center"/>
      <protection/>
    </xf>
    <xf numFmtId="0" fontId="136" fillId="55" borderId="19" xfId="0" applyFont="1" applyFill="1" applyBorder="1" applyAlignment="1">
      <alignment horizontal="center"/>
    </xf>
    <xf numFmtId="0" fontId="136" fillId="55" borderId="25" xfId="0" applyFont="1" applyFill="1" applyBorder="1" applyAlignment="1">
      <alignment horizontal="center"/>
    </xf>
    <xf numFmtId="0" fontId="136" fillId="55" borderId="30" xfId="0" applyFont="1" applyFill="1" applyBorder="1" applyAlignment="1">
      <alignment horizontal="center"/>
    </xf>
    <xf numFmtId="0" fontId="136" fillId="55" borderId="31" xfId="0" applyFont="1" applyFill="1" applyBorder="1" applyAlignment="1">
      <alignment horizontal="center"/>
    </xf>
    <xf numFmtId="0" fontId="136" fillId="48" borderId="13" xfId="0" applyFont="1" applyFill="1" applyBorder="1" applyAlignment="1">
      <alignment horizontal="center"/>
    </xf>
    <xf numFmtId="0" fontId="136" fillId="48" borderId="56" xfId="0" applyFont="1" applyFill="1" applyBorder="1" applyAlignment="1">
      <alignment horizontal="center"/>
    </xf>
    <xf numFmtId="0" fontId="136" fillId="48" borderId="57" xfId="0" applyFont="1" applyFill="1" applyBorder="1" applyAlignment="1">
      <alignment horizontal="center"/>
    </xf>
    <xf numFmtId="0" fontId="149" fillId="34" borderId="27" xfId="0" applyFont="1" applyFill="1" applyBorder="1" applyAlignment="1">
      <alignment horizontal="left"/>
    </xf>
    <xf numFmtId="0" fontId="149" fillId="34" borderId="22" xfId="0" applyFont="1" applyFill="1" applyBorder="1" applyAlignment="1">
      <alignment horizontal="left"/>
    </xf>
    <xf numFmtId="0" fontId="0" fillId="40" borderId="0" xfId="0" applyFont="1" applyFill="1" applyAlignment="1">
      <alignment horizontal="center"/>
    </xf>
    <xf numFmtId="0" fontId="153" fillId="0" borderId="0" xfId="0" applyFont="1" applyFill="1" applyBorder="1" applyAlignment="1">
      <alignment horizontal="center" vertical="center"/>
    </xf>
    <xf numFmtId="0" fontId="25" fillId="68" borderId="12" xfId="0" applyFont="1" applyFill="1" applyBorder="1" applyAlignment="1">
      <alignment horizontal="center" vertical="center"/>
    </xf>
    <xf numFmtId="0" fontId="177" fillId="68" borderId="0" xfId="0" applyFont="1" applyFill="1" applyBorder="1" applyAlignment="1">
      <alignment horizontal="center" vertical="center"/>
    </xf>
    <xf numFmtId="0" fontId="177" fillId="68" borderId="14" xfId="0" applyFont="1" applyFill="1" applyBorder="1" applyAlignment="1">
      <alignment horizontal="center" vertical="center"/>
    </xf>
    <xf numFmtId="0" fontId="128" fillId="62" borderId="58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59" xfId="0" applyFont="1" applyBorder="1" applyAlignment="1">
      <alignment/>
    </xf>
    <xf numFmtId="164" fontId="129" fillId="48" borderId="11" xfId="0" applyNumberFormat="1" applyFont="1" applyFill="1" applyBorder="1" applyAlignment="1">
      <alignment vertical="center"/>
    </xf>
    <xf numFmtId="0" fontId="178" fillId="49" borderId="60" xfId="0" applyFont="1" applyFill="1" applyBorder="1" applyAlignment="1">
      <alignment/>
    </xf>
    <xf numFmtId="0" fontId="136" fillId="62" borderId="11" xfId="0" applyFont="1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166" fontId="129" fillId="48" borderId="11" xfId="0" applyNumberFormat="1" applyFont="1" applyFill="1" applyBorder="1" applyAlignment="1">
      <alignment vertical="center"/>
    </xf>
    <xf numFmtId="3" fontId="129" fillId="48" borderId="11" xfId="0" applyNumberFormat="1" applyFont="1" applyFill="1" applyBorder="1" applyAlignment="1">
      <alignment vertical="center"/>
    </xf>
    <xf numFmtId="0" fontId="4" fillId="58" borderId="0" xfId="0" applyFont="1" applyFill="1" applyBorder="1" applyAlignment="1">
      <alignment horizontal="left" wrapText="1"/>
    </xf>
    <xf numFmtId="0" fontId="4" fillId="58" borderId="22" xfId="0" applyFont="1" applyFill="1" applyBorder="1" applyAlignment="1">
      <alignment horizontal="left" wrapText="1"/>
    </xf>
    <xf numFmtId="3" fontId="129" fillId="38" borderId="0" xfId="0" applyNumberFormat="1" applyFont="1" applyFill="1" applyAlignment="1">
      <alignment horizontal="left" vertical="center"/>
    </xf>
    <xf numFmtId="164" fontId="179" fillId="2" borderId="11" xfId="0" applyNumberFormat="1" applyFont="1" applyFill="1" applyBorder="1" applyAlignment="1">
      <alignment vertical="center"/>
    </xf>
    <xf numFmtId="164" fontId="179" fillId="2" borderId="60" xfId="0" applyNumberFormat="1" applyFont="1" applyFill="1" applyBorder="1" applyAlignment="1">
      <alignment vertical="center"/>
    </xf>
    <xf numFmtId="3" fontId="179" fillId="2" borderId="11" xfId="0" applyNumberFormat="1" applyFont="1" applyFill="1" applyBorder="1" applyAlignment="1">
      <alignment vertical="center"/>
    </xf>
    <xf numFmtId="0" fontId="180" fillId="2" borderId="60" xfId="0" applyFont="1" applyFill="1" applyBorder="1" applyAlignment="1">
      <alignment/>
    </xf>
    <xf numFmtId="0" fontId="161" fillId="2" borderId="0" xfId="0" applyFont="1" applyFill="1" applyAlignment="1">
      <alignment horizontal="center"/>
    </xf>
    <xf numFmtId="0" fontId="20" fillId="2" borderId="4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181" fillId="40" borderId="0" xfId="0" applyFont="1" applyFill="1" applyBorder="1" applyAlignment="1">
      <alignment horizontal="center" wrapText="1"/>
    </xf>
    <xf numFmtId="164" fontId="167" fillId="40" borderId="0" xfId="0" applyNumberFormat="1" applyFont="1" applyFill="1" applyBorder="1" applyAlignment="1">
      <alignment horizontal="center"/>
    </xf>
    <xf numFmtId="0" fontId="128" fillId="3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8" fillId="38" borderId="34" xfId="0" applyFont="1" applyFill="1" applyBorder="1" applyAlignment="1" applyProtection="1">
      <alignment/>
      <protection locked="0"/>
    </xf>
    <xf numFmtId="0" fontId="178" fillId="38" borderId="33" xfId="0" applyFont="1" applyFill="1" applyBorder="1" applyAlignment="1" applyProtection="1">
      <alignment/>
      <protection locked="0"/>
    </xf>
    <xf numFmtId="0" fontId="148" fillId="53" borderId="19" xfId="0" applyFont="1" applyFill="1" applyBorder="1" applyAlignment="1">
      <alignment/>
    </xf>
    <xf numFmtId="0" fontId="148" fillId="53" borderId="26" xfId="0" applyFont="1" applyFill="1" applyBorder="1" applyAlignment="1">
      <alignment/>
    </xf>
    <xf numFmtId="164" fontId="151" fillId="33" borderId="61" xfId="42" applyNumberFormat="1" applyFont="1" applyFill="1" applyBorder="1" applyAlignment="1">
      <alignment horizontal="center" vertical="center"/>
    </xf>
    <xf numFmtId="164" fontId="151" fillId="33" borderId="62" xfId="42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2" fillId="73" borderId="19" xfId="0" applyFont="1" applyFill="1" applyBorder="1" applyAlignment="1" applyProtection="1">
      <alignment/>
      <protection/>
    </xf>
    <xf numFmtId="0" fontId="2" fillId="73" borderId="26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2" fillId="73" borderId="29" xfId="0" applyFont="1" applyFill="1" applyBorder="1" applyAlignment="1" applyProtection="1">
      <alignment/>
      <protection/>
    </xf>
    <xf numFmtId="0" fontId="2" fillId="73" borderId="31" xfId="0" applyFont="1" applyFill="1" applyBorder="1" applyAlignment="1" applyProtection="1">
      <alignment/>
      <protection/>
    </xf>
    <xf numFmtId="0" fontId="2" fillId="33" borderId="63" xfId="0" applyFont="1" applyFill="1" applyBorder="1" applyAlignment="1" applyProtection="1">
      <alignment/>
      <protection locked="0"/>
    </xf>
    <xf numFmtId="0" fontId="2" fillId="33" borderId="64" xfId="0" applyFont="1" applyFill="1" applyBorder="1" applyAlignment="1" applyProtection="1">
      <alignment/>
      <protection locked="0"/>
    </xf>
    <xf numFmtId="0" fontId="2" fillId="74" borderId="27" xfId="0" applyFont="1" applyFill="1" applyBorder="1" applyAlignment="1" applyProtection="1">
      <alignment/>
      <protection/>
    </xf>
    <xf numFmtId="0" fontId="2" fillId="74" borderId="22" xfId="0" applyFont="1" applyFill="1" applyBorder="1" applyAlignment="1" applyProtection="1">
      <alignment/>
      <protection/>
    </xf>
    <xf numFmtId="0" fontId="182" fillId="40" borderId="0" xfId="0" applyFont="1" applyFill="1" applyBorder="1" applyAlignment="1">
      <alignment horizontal="center" vertical="top" wrapText="1"/>
    </xf>
    <xf numFmtId="0" fontId="178" fillId="38" borderId="29" xfId="0" applyFont="1" applyFill="1" applyBorder="1" applyAlignment="1">
      <alignment/>
    </xf>
    <xf numFmtId="0" fontId="178" fillId="38" borderId="31" xfId="0" applyFont="1" applyFill="1" applyBorder="1" applyAlignment="1">
      <alignment/>
    </xf>
    <xf numFmtId="0" fontId="178" fillId="38" borderId="61" xfId="0" applyFont="1" applyFill="1" applyBorder="1" applyAlignment="1">
      <alignment/>
    </xf>
    <xf numFmtId="0" fontId="178" fillId="38" borderId="62" xfId="0" applyFont="1" applyFill="1" applyBorder="1" applyAlignment="1">
      <alignment/>
    </xf>
    <xf numFmtId="3" fontId="0" fillId="67" borderId="65" xfId="0" applyNumberFormat="1" applyFont="1" applyFill="1" applyBorder="1" applyAlignment="1">
      <alignment horizontal="center" vertical="center"/>
    </xf>
    <xf numFmtId="3" fontId="0" fillId="67" borderId="62" xfId="0" applyNumberFormat="1" applyFont="1" applyFill="1" applyBorder="1" applyAlignment="1">
      <alignment horizontal="center" vertical="center"/>
    </xf>
    <xf numFmtId="10" fontId="151" fillId="33" borderId="61" xfId="59" applyNumberFormat="1" applyFont="1" applyFill="1" applyBorder="1" applyAlignment="1">
      <alignment horizontal="left" vertical="center" indent="1"/>
    </xf>
    <xf numFmtId="10" fontId="151" fillId="33" borderId="65" xfId="59" applyNumberFormat="1" applyFont="1" applyFill="1" applyBorder="1" applyAlignment="1">
      <alignment horizontal="left" vertical="center" indent="1"/>
    </xf>
    <xf numFmtId="10" fontId="151" fillId="33" borderId="62" xfId="59" applyNumberFormat="1" applyFont="1" applyFill="1" applyBorder="1" applyAlignment="1">
      <alignment horizontal="left" vertical="center" indent="1"/>
    </xf>
    <xf numFmtId="0" fontId="34" fillId="77" borderId="66" xfId="0" applyFont="1" applyFill="1" applyBorder="1" applyAlignment="1">
      <alignment horizontal="left" vertical="center"/>
    </xf>
    <xf numFmtId="0" fontId="34" fillId="77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24</xdr:row>
      <xdr:rowOff>180975</xdr:rowOff>
    </xdr:from>
    <xdr:to>
      <xdr:col>2</xdr:col>
      <xdr:colOff>209550</xdr:colOff>
      <xdr:row>26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743450"/>
          <a:ext cx="923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5</xdr:col>
      <xdr:colOff>457200</xdr:colOff>
      <xdr:row>9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67913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3333750</xdr:colOff>
      <xdr:row>43</xdr:row>
      <xdr:rowOff>171450</xdr:rowOff>
    </xdr:from>
    <xdr:to>
      <xdr:col>4</xdr:col>
      <xdr:colOff>314325</xdr:colOff>
      <xdr:row>48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4554200"/>
          <a:ext cx="2219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24</xdr:row>
      <xdr:rowOff>114300</xdr:rowOff>
    </xdr:from>
    <xdr:to>
      <xdr:col>4</xdr:col>
      <xdr:colOff>1133475</xdr:colOff>
      <xdr:row>27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7648575"/>
          <a:ext cx="1685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85725</xdr:rowOff>
    </xdr:from>
    <xdr:to>
      <xdr:col>4</xdr:col>
      <xdr:colOff>2219325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85725"/>
          <a:ext cx="2209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1238250</xdr:colOff>
      <xdr:row>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showRowColHeaders="0" tabSelected="1" zoomScale="150" zoomScaleNormal="150" zoomScalePageLayoutView="200" workbookViewId="0" topLeftCell="A1">
      <selection activeCell="C14" sqref="C14"/>
    </sheetView>
  </sheetViews>
  <sheetFormatPr defaultColWidth="14.28125" defaultRowHeight="15.75" customHeight="1"/>
  <cols>
    <col min="1" max="1" width="14.28125" style="87" customWidth="1"/>
    <col min="2" max="2" width="47.28125" style="0" customWidth="1"/>
    <col min="3" max="3" width="15.140625" style="0" bestFit="1" customWidth="1"/>
    <col min="4" max="4" width="14.7109375" style="0" customWidth="1"/>
    <col min="5" max="5" width="8.28125" style="0" customWidth="1"/>
  </cols>
  <sheetData>
    <row r="1" spans="2:6" ht="15.75" customHeight="1">
      <c r="B1" s="86"/>
      <c r="C1" s="86"/>
      <c r="D1" s="86"/>
      <c r="E1" s="86"/>
      <c r="F1" s="86"/>
    </row>
    <row r="2" spans="2:6" ht="15.75" customHeight="1">
      <c r="B2" s="86"/>
      <c r="C2" s="86"/>
      <c r="D2" s="86"/>
      <c r="E2" s="86"/>
      <c r="F2" s="86"/>
    </row>
    <row r="3" spans="2:6" ht="15.75" customHeight="1">
      <c r="B3" s="86"/>
      <c r="C3" s="86"/>
      <c r="D3" s="86"/>
      <c r="E3" s="86"/>
      <c r="F3" s="86"/>
    </row>
    <row r="4" spans="2:6" ht="15.75" customHeight="1">
      <c r="B4" s="86"/>
      <c r="C4" s="86"/>
      <c r="D4" s="86"/>
      <c r="E4" s="86"/>
      <c r="F4" s="86"/>
    </row>
    <row r="5" spans="2:6" ht="15.75" customHeight="1">
      <c r="B5" s="86"/>
      <c r="C5" s="86"/>
      <c r="D5" s="86"/>
      <c r="E5" s="86"/>
      <c r="F5" s="86"/>
    </row>
    <row r="6" spans="2:6" ht="15.75" customHeight="1">
      <c r="B6" s="86"/>
      <c r="C6" s="86"/>
      <c r="D6" s="86"/>
      <c r="E6" s="86"/>
      <c r="F6" s="86"/>
    </row>
    <row r="7" spans="2:6" ht="15.75" customHeight="1">
      <c r="B7" s="86"/>
      <c r="C7" s="86"/>
      <c r="D7" s="86"/>
      <c r="E7" s="86"/>
      <c r="F7" s="86"/>
    </row>
    <row r="8" spans="2:6" ht="15.75" customHeight="1">
      <c r="B8" s="86"/>
      <c r="C8" s="86"/>
      <c r="D8" s="86"/>
      <c r="E8" s="86"/>
      <c r="F8" s="86"/>
    </row>
    <row r="9" spans="2:6" ht="15.75" customHeight="1">
      <c r="B9" s="86"/>
      <c r="C9" s="86"/>
      <c r="D9" s="86"/>
      <c r="E9" s="86"/>
      <c r="F9" s="86"/>
    </row>
    <row r="10" spans="2:6" ht="15.75" customHeight="1">
      <c r="B10" s="86"/>
      <c r="C10" s="86"/>
      <c r="D10" s="86"/>
      <c r="E10" s="86"/>
      <c r="F10" s="86"/>
    </row>
    <row r="11" spans="2:6" ht="1.5" customHeight="1">
      <c r="B11" s="86"/>
      <c r="C11" s="86"/>
      <c r="D11" s="86"/>
      <c r="E11" s="86"/>
      <c r="F11" s="86"/>
    </row>
    <row r="12" spans="2:6" ht="16.5" customHeight="1">
      <c r="B12" s="392" t="s">
        <v>149</v>
      </c>
      <c r="C12" s="393"/>
      <c r="D12" s="393"/>
      <c r="E12" s="394"/>
      <c r="F12" s="86"/>
    </row>
    <row r="13" spans="2:6" s="87" customFormat="1" ht="10.5" customHeight="1">
      <c r="B13" s="388"/>
      <c r="C13" s="389"/>
      <c r="D13" s="390"/>
      <c r="E13" s="391"/>
      <c r="F13" s="86"/>
    </row>
    <row r="14" spans="2:6" ht="15.75">
      <c r="B14" s="99" t="s">
        <v>194</v>
      </c>
      <c r="C14" s="322"/>
      <c r="D14" s="395" t="s">
        <v>148</v>
      </c>
      <c r="E14" s="396"/>
      <c r="F14" s="86"/>
    </row>
    <row r="15" spans="2:6" ht="15.75">
      <c r="B15" s="8"/>
      <c r="C15" s="9"/>
      <c r="D15" s="148"/>
      <c r="E15" s="149"/>
      <c r="F15" s="86"/>
    </row>
    <row r="16" spans="2:6" ht="15.75">
      <c r="B16" s="4" t="s">
        <v>193</v>
      </c>
      <c r="C16" s="323"/>
      <c r="D16" s="150" t="s">
        <v>153</v>
      </c>
      <c r="E16" s="149"/>
      <c r="F16" s="86"/>
    </row>
    <row r="17" spans="2:6" ht="15.75">
      <c r="B17" s="10"/>
      <c r="C17" s="9"/>
      <c r="D17" s="151"/>
      <c r="E17" s="149"/>
      <c r="F17" s="86"/>
    </row>
    <row r="18" spans="2:6" ht="15.75">
      <c r="B18" s="4" t="s">
        <v>192</v>
      </c>
      <c r="C18" s="324"/>
      <c r="D18" s="150" t="s">
        <v>152</v>
      </c>
      <c r="E18" s="149"/>
      <c r="F18" s="86"/>
    </row>
    <row r="19" spans="2:6" ht="15.75" customHeight="1">
      <c r="B19" s="11"/>
      <c r="C19" s="12"/>
      <c r="D19" s="152"/>
      <c r="E19" s="149"/>
      <c r="F19" s="86"/>
    </row>
    <row r="20" spans="2:6" ht="15.75">
      <c r="B20" s="4" t="s">
        <v>195</v>
      </c>
      <c r="C20" s="322"/>
      <c r="D20" s="150" t="s">
        <v>121</v>
      </c>
      <c r="E20" s="149"/>
      <c r="F20" s="86"/>
    </row>
    <row r="21" spans="2:6" ht="15.75">
      <c r="B21" s="8"/>
      <c r="C21" s="9"/>
      <c r="D21" s="152"/>
      <c r="E21" s="149"/>
      <c r="F21" s="86"/>
    </row>
    <row r="22" spans="2:6" ht="15.75">
      <c r="B22" s="4" t="s">
        <v>196</v>
      </c>
      <c r="C22" s="325"/>
      <c r="D22" s="150" t="s">
        <v>126</v>
      </c>
      <c r="E22" s="149"/>
      <c r="F22" s="86"/>
    </row>
    <row r="23" spans="2:6" ht="15.75">
      <c r="B23" s="13"/>
      <c r="C23" s="5"/>
      <c r="D23" s="152"/>
      <c r="E23" s="149"/>
      <c r="F23" s="86"/>
    </row>
    <row r="24" spans="2:6" ht="15.75">
      <c r="B24" s="28" t="s">
        <v>6</v>
      </c>
      <c r="C24" s="325"/>
      <c r="D24" s="153" t="s">
        <v>155</v>
      </c>
      <c r="E24" s="154"/>
      <c r="F24" s="86"/>
    </row>
    <row r="25" spans="2:6" ht="15.75" customHeight="1">
      <c r="B25" s="86"/>
      <c r="C25" s="86"/>
      <c r="D25" s="86"/>
      <c r="E25" s="86"/>
      <c r="F25" s="86"/>
    </row>
    <row r="26" spans="2:6" ht="15.75" customHeight="1">
      <c r="B26" s="86"/>
      <c r="C26" s="86"/>
      <c r="D26" s="86"/>
      <c r="E26" s="86"/>
      <c r="F26" s="86"/>
    </row>
    <row r="27" spans="2:6" ht="15.75" customHeight="1">
      <c r="B27" s="86"/>
      <c r="C27" s="86"/>
      <c r="D27" s="86"/>
      <c r="E27" s="86"/>
      <c r="F27" s="86"/>
    </row>
    <row r="28" spans="2:6" ht="15.75" customHeight="1">
      <c r="B28" s="397"/>
      <c r="C28" s="397"/>
      <c r="D28" s="397"/>
      <c r="E28" s="397"/>
      <c r="F28" s="86"/>
    </row>
    <row r="29" spans="2:6" ht="15.75" customHeight="1">
      <c r="B29" s="86"/>
      <c r="C29" s="86"/>
      <c r="D29" s="86"/>
      <c r="E29" s="86"/>
      <c r="F29" s="86"/>
    </row>
    <row r="30" spans="2:6" ht="15.75" customHeight="1">
      <c r="B30" s="86"/>
      <c r="C30" s="86"/>
      <c r="D30" s="86"/>
      <c r="E30" s="86"/>
      <c r="F30" s="86"/>
    </row>
    <row r="31" spans="2:6" ht="15.75" customHeight="1">
      <c r="B31" s="86"/>
      <c r="C31" s="86"/>
      <c r="D31" s="86"/>
      <c r="E31" s="86"/>
      <c r="F31" s="86"/>
    </row>
    <row r="32" spans="2:6" ht="15.75" customHeight="1">
      <c r="B32" s="86"/>
      <c r="C32" s="86"/>
      <c r="D32" s="86"/>
      <c r="E32" s="86"/>
      <c r="F32" s="86"/>
    </row>
    <row r="33" spans="2:6" ht="15.75" customHeight="1">
      <c r="B33" s="86"/>
      <c r="C33" s="86"/>
      <c r="D33" s="86"/>
      <c r="E33" s="86"/>
      <c r="F33" s="86"/>
    </row>
    <row r="34" spans="2:6" ht="15.75" customHeight="1">
      <c r="B34" s="86"/>
      <c r="C34" s="86"/>
      <c r="D34" s="86"/>
      <c r="E34" s="86"/>
      <c r="F34" s="86"/>
    </row>
    <row r="35" spans="2:6" ht="15.75" customHeight="1">
      <c r="B35" s="86"/>
      <c r="C35" s="86"/>
      <c r="D35" s="86"/>
      <c r="E35" s="86"/>
      <c r="F35" s="86"/>
    </row>
  </sheetData>
  <sheetProtection password="CC56" sheet="1" objects="1" scenarios="1" selectLockedCells="1"/>
  <mergeCells count="4">
    <mergeCell ref="B13:E13"/>
    <mergeCell ref="B12:E12"/>
    <mergeCell ref="D14:E14"/>
    <mergeCell ref="B28:E28"/>
  </mergeCells>
  <printOptions/>
  <pageMargins left="0.75" right="0.75" top="1" bottom="1" header="0.5" footer="0.5"/>
  <pageSetup fitToHeight="1" fitToWidth="1" orientation="landscape" scale="8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NOT(ISERROR(SEARCH(("Enter Value"),(C15))))</xm:f>
            <xm:f>("Enter Value")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C15:C18</xm:sqref>
        </x14:conditionalFormatting>
        <x14:conditionalFormatting xmlns:xm="http://schemas.microsoft.com/office/excel/2006/main">
          <x14:cfRule type="containsText" priority="2" operator="containsText">
            <xm:f>NOT(ISERROR(SEARCH(("Estimate"),(C15))))</xm:f>
            <xm:f>("Estimate")</xm:f>
            <x14:dxf>
              <fill>
                <patternFill patternType="solid">
                  <fgColor rgb="FFFCE8B2"/>
                  <bgColor rgb="FFFCE8B2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C15:C18</xm:sqref>
        </x14:conditionalFormatting>
        <x14:conditionalFormatting xmlns:xm="http://schemas.microsoft.com/office/excel/2006/main">
          <x14:cfRule type="containsText" priority="3" operator="containsText">
            <xm:f>NOT(ISERROR(SEARCH(("Actual"),(C15))))</xm:f>
            <xm:f>("Actual")</xm:f>
            <x14:dxf>
              <fill>
                <patternFill patternType="solid">
                  <fgColor rgb="FFB7E1CD"/>
                  <bgColor rgb="FFB7E1CD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C15:C18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8"/>
  <sheetViews>
    <sheetView showGridLines="0" showRowColHeaders="0" zoomScale="125" zoomScaleNormal="125" zoomScalePageLayoutView="125" workbookViewId="0" topLeftCell="A19">
      <selection activeCell="C36" sqref="C36"/>
    </sheetView>
  </sheetViews>
  <sheetFormatPr defaultColWidth="14.28125" defaultRowHeight="15.75" customHeight="1"/>
  <cols>
    <col min="1" max="1" width="6.28125" style="87" customWidth="1"/>
    <col min="2" max="2" width="57.28125" style="0" customWidth="1"/>
    <col min="3" max="3" width="14.140625" style="0" customWidth="1"/>
    <col min="4" max="4" width="7.140625" style="0" customWidth="1"/>
    <col min="5" max="5" width="9.00390625" style="0" customWidth="1"/>
    <col min="6" max="6" width="16.28125" style="0" customWidth="1"/>
    <col min="7" max="7" width="28.140625" style="0" customWidth="1"/>
    <col min="8" max="8" width="6.28125" style="0" customWidth="1"/>
  </cols>
  <sheetData>
    <row r="1" spans="1:27" s="129" customFormat="1" ht="30.75" customHeight="1">
      <c r="A1" s="107"/>
      <c r="B1" s="398" t="s">
        <v>189</v>
      </c>
      <c r="C1" s="398"/>
      <c r="D1" s="398"/>
      <c r="E1" s="398"/>
      <c r="F1" s="398"/>
      <c r="G1" s="398"/>
      <c r="H1" s="10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5.5" customHeight="1">
      <c r="A2" s="107"/>
      <c r="B2" s="3"/>
      <c r="C2" s="407" t="s">
        <v>191</v>
      </c>
      <c r="D2" s="408"/>
      <c r="E2" s="101"/>
      <c r="F2" s="102"/>
      <c r="G2" s="124"/>
      <c r="H2" s="10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.5" customHeight="1">
      <c r="A3" s="107"/>
      <c r="B3" s="7" t="s">
        <v>127</v>
      </c>
      <c r="C3" s="410">
        <f>'Current Values and Goal'!C14*(1+'Current Values and Goal'!C18)</f>
        <v>0</v>
      </c>
      <c r="D3" s="406"/>
      <c r="E3" s="103"/>
      <c r="F3" s="104"/>
      <c r="G3" s="124"/>
      <c r="H3" s="10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5.5" customHeight="1">
      <c r="A4" s="107"/>
      <c r="B4" s="7" t="s">
        <v>2</v>
      </c>
      <c r="C4" s="405">
        <f>'Current Values and Goal'!C16*(1+'Current Values and Goal'!C18)</f>
        <v>0</v>
      </c>
      <c r="D4" s="406"/>
      <c r="E4" s="103"/>
      <c r="F4" s="104"/>
      <c r="G4" s="124"/>
      <c r="H4" s="10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5.5" customHeight="1">
      <c r="A5" s="107"/>
      <c r="B5" s="7" t="s">
        <v>128</v>
      </c>
      <c r="C5" s="410">
        <f>(1-'Current Values and Goal'!C22)*C3</f>
        <v>0</v>
      </c>
      <c r="D5" s="406"/>
      <c r="E5" s="169">
        <f>'Current Values and Goal'!C22</f>
        <v>0</v>
      </c>
      <c r="F5" s="105" t="s">
        <v>123</v>
      </c>
      <c r="G5" s="124"/>
      <c r="H5" s="10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5.5" customHeight="1">
      <c r="A6" s="107"/>
      <c r="B6" s="7" t="s">
        <v>4</v>
      </c>
      <c r="C6" s="405">
        <f>C4*(1-'Current Values and Goal'!C22)</f>
        <v>0</v>
      </c>
      <c r="D6" s="406"/>
      <c r="E6" s="106"/>
      <c r="F6" s="104"/>
      <c r="G6" s="124"/>
      <c r="H6" s="10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5.5" customHeight="1">
      <c r="A7" s="107"/>
      <c r="B7" s="100" t="s">
        <v>129</v>
      </c>
      <c r="C7" s="416">
        <f>C3-'Current Values and Goal'!C14+C5</f>
        <v>0</v>
      </c>
      <c r="D7" s="417"/>
      <c r="E7" s="107"/>
      <c r="F7" s="104"/>
      <c r="G7" s="124"/>
      <c r="H7" s="10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5.5" customHeight="1">
      <c r="A8" s="107"/>
      <c r="B8" s="100" t="s">
        <v>122</v>
      </c>
      <c r="C8" s="414">
        <f>C4-'Current Values and Goal'!C16+C6</f>
        <v>0</v>
      </c>
      <c r="D8" s="415"/>
      <c r="E8" s="107"/>
      <c r="F8" s="104"/>
      <c r="G8" s="124"/>
      <c r="H8" s="10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5.5" customHeight="1">
      <c r="A9" s="85"/>
      <c r="B9" s="7" t="s">
        <v>130</v>
      </c>
      <c r="C9" s="405" t="e">
        <f>C8/C7</f>
        <v>#DIV/0!</v>
      </c>
      <c r="D9" s="406"/>
      <c r="E9" s="106" t="s">
        <v>132</v>
      </c>
      <c r="F9" s="108"/>
      <c r="G9" s="125"/>
      <c r="H9" s="8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5.5" customHeight="1">
      <c r="A10" s="85"/>
      <c r="B10" s="7" t="s">
        <v>131</v>
      </c>
      <c r="C10" s="409" t="e">
        <f>'Current Values and Goal'!C14/'Current Values and Goal'!C20</f>
        <v>#DIV/0!</v>
      </c>
      <c r="D10" s="406"/>
      <c r="E10" s="85"/>
      <c r="F10" s="108"/>
      <c r="G10" s="125"/>
      <c r="H10" s="8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5.5" customHeight="1">
      <c r="A11" s="85"/>
      <c r="B11" s="7" t="s">
        <v>7</v>
      </c>
      <c r="C11" s="405" t="e">
        <f>'Current Values and Goal'!C16/'Current Values and Goal'!C20</f>
        <v>#DIV/0!</v>
      </c>
      <c r="D11" s="406"/>
      <c r="E11" s="106" t="s">
        <v>5</v>
      </c>
      <c r="F11" s="108"/>
      <c r="G11" s="125"/>
      <c r="H11" s="8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5.5" customHeight="1">
      <c r="A12" s="85"/>
      <c r="B12" s="7" t="s">
        <v>1</v>
      </c>
      <c r="C12" s="409">
        <f>1/(1-'Current Values and Goal'!C22)</f>
        <v>1</v>
      </c>
      <c r="D12" s="406"/>
      <c r="E12" s="106" t="s">
        <v>8</v>
      </c>
      <c r="F12" s="108"/>
      <c r="G12" s="125"/>
      <c r="H12" s="8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5.5" customHeight="1">
      <c r="A13" s="85"/>
      <c r="B13" s="7" t="s">
        <v>3</v>
      </c>
      <c r="C13" s="405" t="e">
        <f>C11*C12</f>
        <v>#DIV/0!</v>
      </c>
      <c r="D13" s="406"/>
      <c r="E13" s="109" t="s">
        <v>125</v>
      </c>
      <c r="F13" s="110"/>
      <c r="G13" s="125"/>
      <c r="H13" s="8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49.5" customHeight="1">
      <c r="A14" s="85"/>
      <c r="B14" s="181"/>
      <c r="C14" s="182"/>
      <c r="D14" s="125"/>
      <c r="E14" s="125"/>
      <c r="F14" s="125"/>
      <c r="G14" s="125"/>
      <c r="H14" s="8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9.25" customHeight="1">
      <c r="A15" s="126"/>
      <c r="B15" s="183" t="s">
        <v>10</v>
      </c>
      <c r="C15" s="184"/>
      <c r="D15" s="184"/>
      <c r="E15" s="184"/>
      <c r="F15" s="184"/>
      <c r="G15" s="185"/>
      <c r="H15" s="12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9.5">
      <c r="A16" s="85"/>
      <c r="B16" s="208" t="s">
        <v>11</v>
      </c>
      <c r="C16" s="207" t="s">
        <v>144</v>
      </c>
      <c r="D16" s="175"/>
      <c r="E16" s="175"/>
      <c r="F16" s="176"/>
      <c r="G16" s="186"/>
      <c r="H16" s="8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2.5" customHeight="1">
      <c r="A17" s="85"/>
      <c r="B17" s="187"/>
      <c r="C17" s="177" t="e">
        <f>C7/C10</f>
        <v>#DIV/0!</v>
      </c>
      <c r="D17" s="178" t="s">
        <v>12</v>
      </c>
      <c r="E17" s="132"/>
      <c r="F17" s="133"/>
      <c r="G17" s="165"/>
      <c r="H17" s="8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174" customFormat="1" ht="46.5" customHeight="1">
      <c r="A18" s="172"/>
      <c r="B18" s="188"/>
      <c r="C18" s="189" t="s">
        <v>22</v>
      </c>
      <c r="D18" s="190"/>
      <c r="E18" s="191"/>
      <c r="F18" s="171"/>
      <c r="G18" s="192"/>
      <c r="H18" s="172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</row>
    <row r="19" spans="1:27" ht="10.5" customHeight="1">
      <c r="A19" s="125"/>
      <c r="B19" s="193"/>
      <c r="C19" s="125"/>
      <c r="D19" s="125"/>
      <c r="E19" s="125"/>
      <c r="F19" s="125"/>
      <c r="G19" s="194"/>
      <c r="H19" s="1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>
      <c r="A20" s="85"/>
      <c r="B20" s="208" t="s">
        <v>13</v>
      </c>
      <c r="C20" s="219" t="s">
        <v>145</v>
      </c>
      <c r="D20" s="175"/>
      <c r="E20" s="175"/>
      <c r="F20" s="176"/>
      <c r="G20" s="209"/>
      <c r="H20" s="8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>
      <c r="A21" s="85"/>
      <c r="B21" s="187"/>
      <c r="C21" s="210">
        <f>1-'Current Values and Goal'!C24</f>
        <v>1</v>
      </c>
      <c r="D21" s="211" t="s">
        <v>14</v>
      </c>
      <c r="E21" s="212"/>
      <c r="F21" s="213"/>
      <c r="G21" s="214"/>
      <c r="H21" s="8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1" customHeight="1">
      <c r="A22" s="85"/>
      <c r="B22" s="197"/>
      <c r="C22" s="215">
        <f>'Current Values and Goal'!C20*C21</f>
        <v>0</v>
      </c>
      <c r="D22" s="195" t="s">
        <v>15</v>
      </c>
      <c r="E22" s="179"/>
      <c r="F22" s="180"/>
      <c r="G22" s="196"/>
      <c r="H22" s="8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>
      <c r="A23" s="85"/>
      <c r="B23" s="197"/>
      <c r="C23" s="130" t="e">
        <f>C7/C22</f>
        <v>#DIV/0!</v>
      </c>
      <c r="D23" s="131" t="s">
        <v>154</v>
      </c>
      <c r="E23" s="132"/>
      <c r="F23" s="133"/>
      <c r="G23" s="165"/>
      <c r="H23" s="8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174" customFormat="1" ht="46.5" customHeight="1">
      <c r="A24" s="172"/>
      <c r="B24" s="188"/>
      <c r="C24" s="189" t="s">
        <v>22</v>
      </c>
      <c r="D24" s="190"/>
      <c r="E24" s="191"/>
      <c r="F24" s="171"/>
      <c r="G24" s="192"/>
      <c r="H24" s="172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</row>
    <row r="25" spans="1:27" s="87" customFormat="1" ht="10.5" customHeight="1">
      <c r="A25" s="125"/>
      <c r="B25" s="193"/>
      <c r="C25" s="125"/>
      <c r="D25" s="125"/>
      <c r="E25" s="125"/>
      <c r="F25" s="125"/>
      <c r="G25" s="194"/>
      <c r="H25" s="1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9.5">
      <c r="A26" s="85"/>
      <c r="B26" s="208" t="s">
        <v>17</v>
      </c>
      <c r="C26" s="219" t="s">
        <v>146</v>
      </c>
      <c r="D26" s="175"/>
      <c r="E26" s="175"/>
      <c r="F26" s="176"/>
      <c r="G26" s="186"/>
      <c r="H26" s="8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>
      <c r="A27" s="85"/>
      <c r="B27" s="198"/>
      <c r="C27" s="216">
        <v>1</v>
      </c>
      <c r="D27" s="217" t="s">
        <v>19</v>
      </c>
      <c r="E27" s="213"/>
      <c r="F27" s="213"/>
      <c r="G27" s="214"/>
      <c r="H27" s="8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">
      <c r="A28" s="85"/>
      <c r="B28" s="199"/>
      <c r="C28" s="167" t="s">
        <v>21</v>
      </c>
      <c r="D28" s="200"/>
      <c r="E28" s="201"/>
      <c r="F28" s="201"/>
      <c r="G28" s="202"/>
      <c r="H28" s="8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42" customHeight="1">
      <c r="A29" s="85"/>
      <c r="B29" s="199"/>
      <c r="C29" s="168" t="e">
        <f>(C7-C5)/C10</f>
        <v>#DIV/0!</v>
      </c>
      <c r="D29" s="411" t="s">
        <v>160</v>
      </c>
      <c r="E29" s="411"/>
      <c r="F29" s="411"/>
      <c r="G29" s="412"/>
      <c r="H29" s="8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1" customHeight="1">
      <c r="A30" s="85"/>
      <c r="B30" s="203"/>
      <c r="C30" s="218" t="e">
        <f>(C7-C5)/C22</f>
        <v>#DIV/0!</v>
      </c>
      <c r="D30" s="204" t="s">
        <v>156</v>
      </c>
      <c r="E30" s="205"/>
      <c r="F30" s="205"/>
      <c r="G30" s="206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54" customHeight="1">
      <c r="A31" s="85"/>
      <c r="B31" s="85"/>
      <c r="C31" s="85"/>
      <c r="D31" s="85"/>
      <c r="E31" s="85"/>
      <c r="F31" s="85"/>
      <c r="G31" s="85"/>
      <c r="H31" s="8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5">
      <c r="A32" s="85"/>
      <c r="B32" s="402" t="s">
        <v>26</v>
      </c>
      <c r="C32" s="403"/>
      <c r="D32" s="403"/>
      <c r="E32" s="403"/>
      <c r="F32" s="403"/>
      <c r="G32" s="404"/>
      <c r="H32" s="8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29" customFormat="1" ht="25.5" customHeight="1">
      <c r="A33" s="107"/>
      <c r="B33" s="155"/>
      <c r="C33" s="156"/>
      <c r="D33" s="157" t="s">
        <v>133</v>
      </c>
      <c r="E33" s="413">
        <f>C7</f>
        <v>0</v>
      </c>
      <c r="F33" s="413"/>
      <c r="G33" s="158" t="e">
        <f>G42+G36+G38</f>
        <v>#DIV/0!</v>
      </c>
      <c r="H33" s="10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87" customFormat="1" ht="25.5" customHeight="1">
      <c r="A34" s="107"/>
      <c r="B34" s="399" t="s">
        <v>147</v>
      </c>
      <c r="C34" s="400"/>
      <c r="D34" s="400"/>
      <c r="E34" s="400"/>
      <c r="F34" s="400"/>
      <c r="G34" s="401"/>
      <c r="H34" s="10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24" customHeight="1">
      <c r="A35" s="85"/>
      <c r="B35" s="19" t="s">
        <v>50</v>
      </c>
      <c r="C35" s="170"/>
      <c r="D35" s="86"/>
      <c r="E35" s="127"/>
      <c r="F35" s="86"/>
      <c r="G35" s="128"/>
      <c r="H35" s="8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3.25" customHeight="1">
      <c r="A36" s="107"/>
      <c r="B36" s="135" t="s">
        <v>158</v>
      </c>
      <c r="C36" s="326"/>
      <c r="D36" s="33" t="s">
        <v>48</v>
      </c>
      <c r="E36" s="37">
        <f>C36*C22</f>
        <v>0</v>
      </c>
      <c r="F36" s="35" t="s">
        <v>134</v>
      </c>
      <c r="G36" s="36" t="e">
        <f>E36/E33</f>
        <v>#DIV/0!</v>
      </c>
      <c r="H36" s="10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4.75" customHeight="1">
      <c r="A37" s="85"/>
      <c r="B37" s="220" t="s">
        <v>51</v>
      </c>
      <c r="C37" s="86"/>
      <c r="D37" s="86"/>
      <c r="E37" s="127"/>
      <c r="F37" s="86"/>
      <c r="G37" s="128"/>
      <c r="H37" s="8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3.25" customHeight="1">
      <c r="A38" s="107"/>
      <c r="B38" s="135" t="s">
        <v>159</v>
      </c>
      <c r="C38" s="327"/>
      <c r="D38" s="38" t="s">
        <v>48</v>
      </c>
      <c r="E38" s="39">
        <f>C3*(C38)</f>
        <v>0</v>
      </c>
      <c r="F38" s="134" t="s">
        <v>134</v>
      </c>
      <c r="G38" s="40" t="e">
        <f>E38/E33</f>
        <v>#DIV/0!</v>
      </c>
      <c r="H38" s="10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87" customFormat="1" ht="23.25" customHeight="1">
      <c r="A39" s="107"/>
      <c r="B39" s="136"/>
      <c r="C39" s="137"/>
      <c r="D39" s="138"/>
      <c r="E39" s="139"/>
      <c r="F39" s="140"/>
      <c r="G39" s="141"/>
      <c r="H39" s="10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87" customFormat="1" ht="23.25" customHeight="1">
      <c r="A40" s="107"/>
      <c r="B40" s="399" t="s">
        <v>157</v>
      </c>
      <c r="C40" s="400"/>
      <c r="D40" s="400"/>
      <c r="E40" s="400"/>
      <c r="F40" s="400"/>
      <c r="G40" s="401"/>
      <c r="H40" s="10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29.25" customHeight="1">
      <c r="A41" s="85"/>
      <c r="B41" s="19" t="s">
        <v>31</v>
      </c>
      <c r="C41" s="137"/>
      <c r="D41" s="138"/>
      <c r="E41" s="139"/>
      <c r="F41" s="140"/>
      <c r="G41" s="141"/>
      <c r="H41" s="8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5.5" customHeight="1">
      <c r="A42" s="107"/>
      <c r="B42" s="135" t="s">
        <v>39</v>
      </c>
      <c r="C42" s="32" t="e">
        <f>E42/C10</f>
        <v>#DIV/0!</v>
      </c>
      <c r="D42" s="33" t="s">
        <v>48</v>
      </c>
      <c r="E42" s="34">
        <f>E33-E36-E38</f>
        <v>0</v>
      </c>
      <c r="F42" s="35" t="s">
        <v>134</v>
      </c>
      <c r="G42" s="36" t="e">
        <f>E42/E33</f>
        <v>#DIV/0!</v>
      </c>
      <c r="H42" s="107"/>
      <c r="I42" s="6"/>
      <c r="J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s="86" customFormat="1" ht="25.5" customHeight="1">
      <c r="A43" s="107"/>
      <c r="B43" s="221"/>
      <c r="C43" s="222"/>
      <c r="D43" s="223"/>
      <c r="E43" s="224"/>
      <c r="F43" s="225"/>
      <c r="G43" s="226"/>
      <c r="H43" s="107"/>
      <c r="I43" s="107"/>
      <c r="J43" s="107"/>
      <c r="K43" s="6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7" ht="18.75" customHeight="1">
      <c r="A44" s="85"/>
      <c r="B44" s="85"/>
      <c r="C44" s="85"/>
      <c r="D44" s="85"/>
      <c r="E44" s="85"/>
      <c r="F44" s="85"/>
      <c r="G44" s="85"/>
      <c r="H44" s="8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8" ht="15.75" customHeight="1">
      <c r="A45" s="86"/>
      <c r="B45" s="86"/>
      <c r="C45" s="86"/>
      <c r="D45" s="86"/>
      <c r="E45" s="86"/>
      <c r="F45" s="86"/>
      <c r="G45" s="86"/>
      <c r="H45" s="86"/>
    </row>
    <row r="46" spans="1:8" ht="15.75" customHeight="1">
      <c r="A46" s="86"/>
      <c r="B46" s="86"/>
      <c r="C46" s="86"/>
      <c r="D46" s="86"/>
      <c r="E46" s="86"/>
      <c r="F46" s="86"/>
      <c r="G46" s="86"/>
      <c r="H46" s="86"/>
    </row>
    <row r="47" spans="1:8" ht="15.75" customHeight="1">
      <c r="A47" s="86"/>
      <c r="B47" s="86"/>
      <c r="C47" s="86"/>
      <c r="D47" s="86"/>
      <c r="E47" s="86"/>
      <c r="F47" s="86"/>
      <c r="G47" s="86"/>
      <c r="H47" s="86"/>
    </row>
    <row r="48" spans="1:8" ht="15.75" customHeight="1">
      <c r="A48" s="86"/>
      <c r="B48" s="86"/>
      <c r="C48" s="86"/>
      <c r="D48" s="86"/>
      <c r="E48" s="86"/>
      <c r="F48" s="86"/>
      <c r="G48" s="86"/>
      <c r="H48" s="86"/>
    </row>
    <row r="49" spans="1:8" ht="15.75" customHeight="1">
      <c r="A49" s="86"/>
      <c r="B49" s="86"/>
      <c r="C49" s="86"/>
      <c r="D49" s="86"/>
      <c r="E49" s="86"/>
      <c r="F49" s="86"/>
      <c r="G49" s="86"/>
      <c r="H49" s="86"/>
    </row>
    <row r="67" spans="1:2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sheetProtection password="CC56" sheet="1" objects="1" scenarios="1" selectLockedCells="1"/>
  <mergeCells count="18">
    <mergeCell ref="E33:F33"/>
    <mergeCell ref="B40:G40"/>
    <mergeCell ref="C4:D4"/>
    <mergeCell ref="C3:D3"/>
    <mergeCell ref="C8:D8"/>
    <mergeCell ref="C7:D7"/>
    <mergeCell ref="C10:D10"/>
    <mergeCell ref="C9:D9"/>
    <mergeCell ref="B1:G1"/>
    <mergeCell ref="B34:G34"/>
    <mergeCell ref="B32:G32"/>
    <mergeCell ref="C13:D13"/>
    <mergeCell ref="C2:D2"/>
    <mergeCell ref="C12:D12"/>
    <mergeCell ref="C11:D11"/>
    <mergeCell ref="C6:D6"/>
    <mergeCell ref="C5:D5"/>
    <mergeCell ref="D29:G29"/>
  </mergeCells>
  <printOptions/>
  <pageMargins left="0.75" right="0.75" top="1" bottom="1" header="0.5" footer="0.5"/>
  <pageSetup fitToHeight="1" fitToWidth="1" orientation="landscape" scale="27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NOT(ISERROR(SEARCH(("Actual"),(C3))))</xm:f>
            <xm:f>("Actual")</xm:f>
            <x14:dxf>
              <fill>
                <patternFill patternType="solid">
                  <fgColor rgb="FFB7E1CD"/>
                  <bgColor rgb="FFB7E1CD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C3:C13</xm:sqref>
        </x14:conditionalFormatting>
        <x14:conditionalFormatting xmlns:xm="http://schemas.microsoft.com/office/excel/2006/main">
          <x14:cfRule type="containsText" priority="2" operator="containsText">
            <xm:f>NOT(ISERROR(SEARCH(("Estimate"),(C3))))</xm:f>
            <xm:f>("Estimate")</xm:f>
            <x14:dxf>
              <fill>
                <patternFill patternType="solid">
                  <fgColor rgb="FFFCE8B2"/>
                  <bgColor rgb="FFFCE8B2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C3:C13</xm:sqref>
        </x14:conditionalFormatting>
        <x14:conditionalFormatting xmlns:xm="http://schemas.microsoft.com/office/excel/2006/main">
          <x14:cfRule type="containsText" priority="3" operator="containsText">
            <xm:f>NOT(ISERROR(SEARCH(("Enter Value"),(C3))))</xm:f>
            <xm:f>("Enter Value")</xm:f>
            <x14:dxf>
              <fill>
                <patternFill patternType="solid">
                  <fgColor rgb="FFF4C7C3"/>
                  <bgColor rgb="FFF4C7C3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C3:C13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="125" zoomScaleNormal="125" zoomScalePageLayoutView="125" workbookViewId="0" topLeftCell="A1">
      <selection activeCell="G4" sqref="G4"/>
    </sheetView>
  </sheetViews>
  <sheetFormatPr defaultColWidth="11.421875" defaultRowHeight="12.75"/>
  <cols>
    <col min="1" max="1" width="10.8515625" style="86" customWidth="1"/>
    <col min="2" max="2" width="2.140625" style="95" customWidth="1"/>
    <col min="3" max="3" width="27.140625" style="95" customWidth="1"/>
    <col min="4" max="4" width="20.28125" style="95" customWidth="1"/>
    <col min="5" max="5" width="19.28125" style="95" customWidth="1"/>
    <col min="6" max="6" width="18.7109375" style="95" customWidth="1"/>
    <col min="7" max="7" width="19.00390625" style="95" customWidth="1"/>
    <col min="8" max="8" width="2.28125" style="94" customWidth="1"/>
    <col min="9" max="9" width="10.28125" style="94" customWidth="1"/>
    <col min="10" max="11" width="10.8515625" style="94" customWidth="1"/>
  </cols>
  <sheetData>
    <row r="1" spans="1:11" s="87" customFormat="1" ht="19.5">
      <c r="A1" s="86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244" customFormat="1" ht="33" customHeight="1">
      <c r="A2" s="240"/>
      <c r="B2" s="241"/>
      <c r="C2" s="242" t="s">
        <v>110</v>
      </c>
      <c r="D2" s="243"/>
      <c r="E2" s="243"/>
      <c r="F2" s="243"/>
      <c r="G2" s="243"/>
      <c r="H2" s="241"/>
      <c r="I2" s="241"/>
      <c r="J2" s="241"/>
      <c r="K2" s="241"/>
    </row>
    <row r="3" spans="2:7" ht="21" thickBot="1">
      <c r="B3" s="94"/>
      <c r="C3" s="94"/>
      <c r="D3" s="94"/>
      <c r="E3" s="94"/>
      <c r="F3" s="94"/>
      <c r="G3" s="238" t="s">
        <v>179</v>
      </c>
    </row>
    <row r="4" spans="2:7" ht="24.75" thickBot="1" thickTop="1">
      <c r="B4" s="94"/>
      <c r="C4" s="227"/>
      <c r="D4" s="227"/>
      <c r="E4" s="227"/>
      <c r="F4" s="228" t="s">
        <v>111</v>
      </c>
      <c r="G4" s="112">
        <f>'Current Values and Goal'!C16</f>
        <v>0</v>
      </c>
    </row>
    <row r="5" spans="2:7" ht="24.75" thickBot="1" thickTop="1">
      <c r="B5" s="94"/>
      <c r="C5" s="227"/>
      <c r="D5" s="227"/>
      <c r="E5" s="227"/>
      <c r="F5" s="228" t="s">
        <v>112</v>
      </c>
      <c r="G5" s="111">
        <f>'Current Values and Goal'!C20</f>
        <v>0</v>
      </c>
    </row>
    <row r="6" spans="2:7" ht="24.75" thickBot="1" thickTop="1">
      <c r="B6" s="94"/>
      <c r="C6" s="227"/>
      <c r="D6" s="227"/>
      <c r="E6" s="227"/>
      <c r="F6" s="228" t="s">
        <v>161</v>
      </c>
      <c r="G6" s="239">
        <f>'Current Values and Goal'!C22</f>
        <v>0</v>
      </c>
    </row>
    <row r="7" spans="2:7" ht="21" thickTop="1">
      <c r="B7" s="94"/>
      <c r="C7" s="94"/>
      <c r="D7" s="94"/>
      <c r="E7" s="94"/>
      <c r="F7" s="94"/>
      <c r="G7" s="94"/>
    </row>
    <row r="8" spans="2:10" ht="24">
      <c r="B8" s="94"/>
      <c r="C8" s="418" t="s">
        <v>113</v>
      </c>
      <c r="D8" s="418"/>
      <c r="E8" s="418"/>
      <c r="F8" s="418"/>
      <c r="G8" s="418"/>
      <c r="J8" s="98"/>
    </row>
    <row r="9" spans="2:7" ht="24">
      <c r="B9" s="94"/>
      <c r="C9" s="229"/>
      <c r="D9" s="230"/>
      <c r="E9" s="230"/>
      <c r="F9" s="231" t="s">
        <v>114</v>
      </c>
      <c r="G9" s="232" t="e">
        <f>G4/G5</f>
        <v>#DIV/0!</v>
      </c>
    </row>
    <row r="10" spans="2:7" ht="24">
      <c r="B10" s="94"/>
      <c r="C10" s="229"/>
      <c r="D10" s="230"/>
      <c r="E10" s="230"/>
      <c r="F10" s="231" t="s">
        <v>115</v>
      </c>
      <c r="G10" s="233">
        <f>1/(1-G6)</f>
        <v>1</v>
      </c>
    </row>
    <row r="11" spans="2:7" ht="24">
      <c r="B11" s="94"/>
      <c r="C11" s="229"/>
      <c r="D11" s="230"/>
      <c r="E11" s="230"/>
      <c r="F11" s="231" t="s">
        <v>116</v>
      </c>
      <c r="G11" s="232" t="e">
        <f>G9*G10</f>
        <v>#DIV/0!</v>
      </c>
    </row>
    <row r="12" spans="2:7" ht="21" thickBot="1">
      <c r="B12" s="94"/>
      <c r="C12" s="94"/>
      <c r="D12" s="94"/>
      <c r="E12" s="94"/>
      <c r="F12" s="94"/>
      <c r="G12" s="94"/>
    </row>
    <row r="13" spans="2:7" ht="28.5" thickBot="1">
      <c r="B13" s="94"/>
      <c r="C13" s="245" t="s">
        <v>117</v>
      </c>
      <c r="D13" s="246"/>
      <c r="E13" s="246"/>
      <c r="F13" s="247"/>
      <c r="G13" s="248" t="s">
        <v>118</v>
      </c>
    </row>
    <row r="14" spans="2:7" ht="27" thickBot="1" thickTop="1">
      <c r="B14" s="94"/>
      <c r="C14" s="249"/>
      <c r="D14" s="234"/>
      <c r="E14" s="234"/>
      <c r="F14" s="235" t="s">
        <v>162</v>
      </c>
      <c r="G14" s="250"/>
    </row>
    <row r="15" spans="2:7" ht="21" thickTop="1">
      <c r="B15" s="94"/>
      <c r="C15" s="249"/>
      <c r="D15" s="96"/>
      <c r="E15" s="96"/>
      <c r="F15" s="96"/>
      <c r="G15" s="251"/>
    </row>
    <row r="16" spans="2:8" ht="24">
      <c r="B16" s="94"/>
      <c r="C16" s="419" t="s">
        <v>135</v>
      </c>
      <c r="D16" s="420"/>
      <c r="E16" s="420"/>
      <c r="F16" s="420"/>
      <c r="G16" s="421"/>
      <c r="H16" s="97"/>
    </row>
    <row r="17" spans="2:8" ht="28.5">
      <c r="B17" s="94"/>
      <c r="C17" s="252"/>
      <c r="D17" s="236"/>
      <c r="E17" s="236"/>
      <c r="F17" s="237" t="s">
        <v>114</v>
      </c>
      <c r="G17" s="253" t="e">
        <f>G9</f>
        <v>#DIV/0!</v>
      </c>
      <c r="H17" s="97"/>
    </row>
    <row r="18" spans="2:8" ht="28.5">
      <c r="B18" s="94"/>
      <c r="C18" s="252"/>
      <c r="D18" s="236"/>
      <c r="E18" s="236"/>
      <c r="F18" s="237" t="s">
        <v>119</v>
      </c>
      <c r="G18" s="254">
        <f>1/(1-G14)</f>
        <v>1</v>
      </c>
      <c r="H18" s="97"/>
    </row>
    <row r="19" spans="2:8" ht="30" thickBot="1">
      <c r="B19" s="94"/>
      <c r="C19" s="255"/>
      <c r="D19" s="256"/>
      <c r="E19" s="256"/>
      <c r="F19" s="257" t="s">
        <v>120</v>
      </c>
      <c r="G19" s="258" t="e">
        <f>G17*G18</f>
        <v>#DIV/0!</v>
      </c>
      <c r="H19" s="97"/>
    </row>
    <row r="20" spans="3:8" ht="22.5" customHeight="1">
      <c r="C20" s="96"/>
      <c r="D20" s="96"/>
      <c r="E20" s="96"/>
      <c r="F20" s="96"/>
      <c r="G20" s="96"/>
      <c r="H20" s="96"/>
    </row>
    <row r="21" spans="1:11" s="87" customFormat="1" ht="9.75" customHeight="1">
      <c r="A21" s="86"/>
      <c r="B21" s="260"/>
      <c r="C21" s="259"/>
      <c r="D21" s="259"/>
      <c r="E21" s="259"/>
      <c r="F21" s="259"/>
      <c r="G21" s="259"/>
      <c r="H21" s="259"/>
      <c r="I21" s="94"/>
      <c r="J21" s="94"/>
      <c r="K21" s="94"/>
    </row>
    <row r="22" spans="2:8" ht="48" customHeight="1">
      <c r="B22" s="259"/>
      <c r="C22" s="422" t="s">
        <v>163</v>
      </c>
      <c r="D22" s="422"/>
      <c r="E22" s="422"/>
      <c r="F22" s="422"/>
      <c r="G22" s="422"/>
      <c r="H22" s="262"/>
    </row>
    <row r="23" spans="2:8" ht="30">
      <c r="B23" s="260"/>
      <c r="C23" s="423" t="e">
        <f>(G5*G19)-G5*G11</f>
        <v>#DIV/0!</v>
      </c>
      <c r="D23" s="423"/>
      <c r="E23" s="423"/>
      <c r="F23" s="423"/>
      <c r="G23" s="423"/>
      <c r="H23" s="260"/>
    </row>
    <row r="24" spans="1:11" s="87" customFormat="1" ht="9.75" customHeight="1">
      <c r="A24" s="86"/>
      <c r="B24" s="260"/>
      <c r="C24" s="261"/>
      <c r="D24" s="261"/>
      <c r="E24" s="261"/>
      <c r="F24" s="261"/>
      <c r="G24" s="261"/>
      <c r="H24" s="260"/>
      <c r="I24" s="94"/>
      <c r="J24" s="94"/>
      <c r="K24" s="94"/>
    </row>
    <row r="25" spans="2:7" ht="20.25">
      <c r="B25" s="94"/>
      <c r="C25" s="94"/>
      <c r="D25" s="94"/>
      <c r="E25" s="94"/>
      <c r="F25" s="94"/>
      <c r="G25" s="94"/>
    </row>
    <row r="26" spans="2:11" s="86" customFormat="1" ht="20.25"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2:11" s="86" customFormat="1" ht="20.25"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2:11" s="86" customFormat="1" ht="20.25"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2:11" s="86" customFormat="1" ht="19.5"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2:11" s="86" customFormat="1" ht="19.5"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2:11" s="86" customFormat="1" ht="19.5"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2:11" s="86" customFormat="1" ht="19.5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 s="86" customFormat="1" ht="19.5"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2:11" s="86" customFormat="1" ht="19.5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 s="86" customFormat="1" ht="19.5"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2:11" s="86" customFormat="1" ht="19.5"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2:11" s="86" customFormat="1" ht="19.5"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2:11" s="86" customFormat="1" ht="19.5"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2:11" s="86" customFormat="1" ht="19.5"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2:11" s="86" customFormat="1" ht="19.5"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2:11" s="86" customFormat="1" ht="19.5"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2:11" s="86" customFormat="1" ht="19.5">
      <c r="B42" s="94"/>
      <c r="C42" s="94"/>
      <c r="D42" s="94"/>
      <c r="E42" s="94"/>
      <c r="F42" s="94"/>
      <c r="G42" s="94"/>
      <c r="H42" s="94"/>
      <c r="I42" s="94"/>
      <c r="J42" s="94"/>
      <c r="K42" s="94"/>
    </row>
  </sheetData>
  <sheetProtection password="CC56" sheet="1" objects="1" scenarios="1" selectLockedCells="1"/>
  <mergeCells count="4">
    <mergeCell ref="C8:G8"/>
    <mergeCell ref="C16:G16"/>
    <mergeCell ref="C22:G22"/>
    <mergeCell ref="C23:G23"/>
  </mergeCells>
  <printOptions/>
  <pageMargins left="0.75" right="0.75" top="1" bottom="1" header="0.5" footer="0.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3"/>
  <sheetViews>
    <sheetView showGridLines="0" showRowColHeaders="0" zoomScale="125" zoomScaleNormal="125" zoomScalePageLayoutView="125" workbookViewId="0" topLeftCell="A1">
      <selection activeCell="A10" sqref="A10"/>
    </sheetView>
  </sheetViews>
  <sheetFormatPr defaultColWidth="14.28125" defaultRowHeight="15.75" customHeight="1"/>
  <cols>
    <col min="1" max="1" width="9.140625" style="86" customWidth="1"/>
    <col min="2" max="2" width="55.140625" style="0" customWidth="1"/>
    <col min="3" max="3" width="64.28125" style="0" customWidth="1"/>
    <col min="4" max="4" width="61.140625" style="0" customWidth="1"/>
    <col min="5" max="5" width="34.140625" style="0" customWidth="1"/>
    <col min="6" max="6" width="8.140625" style="0" customWidth="1"/>
  </cols>
  <sheetData>
    <row r="1" spans="2:20" ht="42.75" customHeight="1">
      <c r="B1" s="382" t="s">
        <v>105</v>
      </c>
      <c r="C1" s="381"/>
      <c r="D1" s="266"/>
      <c r="E1" s="267"/>
      <c r="F1" s="271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2:20" ht="18.75" customHeight="1">
      <c r="B2" s="113"/>
      <c r="C2" s="16" t="s">
        <v>190</v>
      </c>
      <c r="D2" s="268"/>
      <c r="E2" s="269"/>
      <c r="F2" s="11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23.25">
      <c r="B3" s="41" t="s">
        <v>16</v>
      </c>
      <c r="C3" s="120">
        <f>Calculations!E42</f>
        <v>0</v>
      </c>
      <c r="D3" s="268"/>
      <c r="E3" s="269"/>
      <c r="F3" s="1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22.5">
      <c r="B4" s="41" t="s">
        <v>18</v>
      </c>
      <c r="C4" s="120">
        <f>Calculations!E36</f>
        <v>0</v>
      </c>
      <c r="D4" s="268"/>
      <c r="E4" s="269"/>
      <c r="F4" s="1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ht="22.5">
      <c r="B5" s="41" t="s">
        <v>20</v>
      </c>
      <c r="C5" s="119">
        <f>Calculations!E38</f>
        <v>0</v>
      </c>
      <c r="D5" s="270"/>
      <c r="E5" s="269"/>
      <c r="F5" s="1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ht="15.75" customHeight="1">
      <c r="B6" s="113"/>
      <c r="C6" s="114"/>
      <c r="D6" s="115"/>
      <c r="E6" s="116"/>
      <c r="F6" s="1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2:20" ht="30">
      <c r="B7" s="42" t="s">
        <v>23</v>
      </c>
      <c r="C7" s="263">
        <f>C3</f>
        <v>0</v>
      </c>
      <c r="D7" s="276" t="s">
        <v>164</v>
      </c>
      <c r="E7" s="29"/>
      <c r="F7" s="1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2:20" ht="30" customHeight="1">
      <c r="B8" s="43" t="s">
        <v>24</v>
      </c>
      <c r="C8" s="44"/>
      <c r="D8" s="45"/>
      <c r="E8" s="46"/>
      <c r="F8" s="1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74" customFormat="1" ht="31.5" customHeight="1">
      <c r="A9" s="264"/>
      <c r="B9" s="306" t="s">
        <v>25</v>
      </c>
      <c r="C9" s="306" t="s">
        <v>27</v>
      </c>
      <c r="D9" s="307" t="s">
        <v>28</v>
      </c>
      <c r="E9" s="306" t="s">
        <v>29</v>
      </c>
      <c r="F9" s="2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s="335" customFormat="1" ht="78" customHeight="1">
      <c r="A10" s="328"/>
      <c r="B10" s="332" t="s">
        <v>30</v>
      </c>
      <c r="C10" s="339" t="s">
        <v>88</v>
      </c>
      <c r="D10" s="340" t="s">
        <v>89</v>
      </c>
      <c r="E10" s="332" t="s">
        <v>32</v>
      </c>
      <c r="F10" s="333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</row>
    <row r="11" spans="1:20" s="335" customFormat="1" ht="147" customHeight="1">
      <c r="A11" s="328"/>
      <c r="B11" s="332" t="s">
        <v>33</v>
      </c>
      <c r="C11" s="339" t="s">
        <v>106</v>
      </c>
      <c r="D11" s="339" t="s">
        <v>150</v>
      </c>
      <c r="E11" s="332" t="s">
        <v>34</v>
      </c>
      <c r="F11" s="333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</row>
    <row r="12" spans="1:20" s="335" customFormat="1" ht="93" customHeight="1">
      <c r="A12" s="328"/>
      <c r="B12" s="332" t="s">
        <v>35</v>
      </c>
      <c r="C12" s="339" t="s">
        <v>90</v>
      </c>
      <c r="D12" s="339" t="s">
        <v>91</v>
      </c>
      <c r="E12" s="332" t="s">
        <v>36</v>
      </c>
      <c r="F12" s="333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</row>
    <row r="13" spans="1:20" s="335" customFormat="1" ht="57.75" customHeight="1">
      <c r="A13" s="328"/>
      <c r="B13" s="332" t="s">
        <v>37</v>
      </c>
      <c r="C13" s="341" t="s">
        <v>38</v>
      </c>
      <c r="D13" s="341" t="s">
        <v>40</v>
      </c>
      <c r="E13" s="332" t="s">
        <v>41</v>
      </c>
      <c r="F13" s="333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</row>
    <row r="14" spans="1:20" s="335" customFormat="1" ht="109.5" customHeight="1">
      <c r="A14" s="328"/>
      <c r="B14" s="332" t="s">
        <v>42</v>
      </c>
      <c r="C14" s="342" t="s">
        <v>43</v>
      </c>
      <c r="D14" s="339" t="s">
        <v>92</v>
      </c>
      <c r="E14" s="332" t="s">
        <v>44</v>
      </c>
      <c r="F14" s="333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</row>
    <row r="15" spans="1:20" s="335" customFormat="1" ht="90.75" customHeight="1">
      <c r="A15" s="328"/>
      <c r="B15" s="332" t="s">
        <v>45</v>
      </c>
      <c r="C15" s="339" t="s">
        <v>93</v>
      </c>
      <c r="D15" s="339" t="s">
        <v>94</v>
      </c>
      <c r="E15" s="332" t="s">
        <v>36</v>
      </c>
      <c r="F15" s="333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</row>
    <row r="16" spans="1:20" s="335" customFormat="1" ht="76.5" customHeight="1">
      <c r="A16" s="328"/>
      <c r="B16" s="332" t="s">
        <v>46</v>
      </c>
      <c r="C16" s="339" t="s">
        <v>184</v>
      </c>
      <c r="D16" s="339" t="s">
        <v>185</v>
      </c>
      <c r="E16" s="332" t="s">
        <v>36</v>
      </c>
      <c r="F16" s="333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</row>
    <row r="17" spans="1:20" s="335" customFormat="1" ht="57.75" customHeight="1">
      <c r="A17" s="328"/>
      <c r="B17" s="329" t="s">
        <v>47</v>
      </c>
      <c r="C17" s="330"/>
      <c r="D17" s="331"/>
      <c r="E17" s="332"/>
      <c r="F17" s="333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</row>
    <row r="18" spans="1:20" s="335" customFormat="1" ht="32.25" customHeight="1">
      <c r="A18" s="328"/>
      <c r="B18" s="336"/>
      <c r="C18" s="337"/>
      <c r="D18" s="338"/>
      <c r="E18" s="336"/>
      <c r="F18" s="333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</row>
    <row r="19" spans="2:20" ht="30" customHeight="1">
      <c r="B19" s="288"/>
      <c r="C19" s="288"/>
      <c r="D19" s="287"/>
      <c r="E19" s="286"/>
      <c r="F19" s="273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2:20" ht="30">
      <c r="B20" s="42" t="s">
        <v>49</v>
      </c>
      <c r="C20" s="275">
        <f>C4</f>
        <v>0</v>
      </c>
      <c r="D20" s="166" t="s">
        <v>164</v>
      </c>
      <c r="E20" s="47"/>
      <c r="F20" s="27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2:20" ht="33.75" customHeight="1">
      <c r="B21" s="424" t="s">
        <v>52</v>
      </c>
      <c r="C21" s="425"/>
      <c r="D21" s="426"/>
      <c r="E21" s="46"/>
      <c r="F21" s="27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74" customFormat="1" ht="33" customHeight="1">
      <c r="A22" s="264"/>
      <c r="B22" s="304" t="s">
        <v>25</v>
      </c>
      <c r="C22" s="304" t="s">
        <v>27</v>
      </c>
      <c r="D22" s="305" t="s">
        <v>28</v>
      </c>
      <c r="E22" s="304" t="s">
        <v>29</v>
      </c>
      <c r="F22" s="2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s="335" customFormat="1" ht="63" customHeight="1">
      <c r="A23" s="328"/>
      <c r="B23" s="332" t="s">
        <v>54</v>
      </c>
      <c r="C23" s="342" t="s">
        <v>55</v>
      </c>
      <c r="D23" s="339" t="s">
        <v>95</v>
      </c>
      <c r="E23" s="332" t="s">
        <v>41</v>
      </c>
      <c r="F23" s="33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</row>
    <row r="24" spans="1:20" s="335" customFormat="1" ht="192" customHeight="1">
      <c r="A24" s="328"/>
      <c r="B24" s="332" t="s">
        <v>56</v>
      </c>
      <c r="C24" s="341" t="s">
        <v>87</v>
      </c>
      <c r="D24" s="339" t="s">
        <v>182</v>
      </c>
      <c r="E24" s="332" t="s">
        <v>32</v>
      </c>
      <c r="F24" s="33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</row>
    <row r="25" spans="1:20" s="335" customFormat="1" ht="95.25" customHeight="1">
      <c r="A25" s="328"/>
      <c r="B25" s="332" t="s">
        <v>57</v>
      </c>
      <c r="C25" s="341" t="s">
        <v>58</v>
      </c>
      <c r="D25" s="341" t="s">
        <v>59</v>
      </c>
      <c r="E25" s="332" t="s">
        <v>32</v>
      </c>
      <c r="F25" s="33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</row>
    <row r="26" spans="1:20" s="335" customFormat="1" ht="60.75" customHeight="1">
      <c r="A26" s="328"/>
      <c r="B26" s="332" t="s">
        <v>60</v>
      </c>
      <c r="C26" s="341" t="s">
        <v>61</v>
      </c>
      <c r="D26" s="341" t="s">
        <v>62</v>
      </c>
      <c r="E26" s="332" t="s">
        <v>63</v>
      </c>
      <c r="F26" s="33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</row>
    <row r="27" spans="1:20" s="335" customFormat="1" ht="60.75" customHeight="1">
      <c r="A27" s="328"/>
      <c r="B27" s="329" t="s">
        <v>64</v>
      </c>
      <c r="C27" s="329"/>
      <c r="D27" s="329"/>
      <c r="E27" s="329"/>
      <c r="F27" s="33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</row>
    <row r="28" spans="1:20" s="335" customFormat="1" ht="31.5" customHeight="1">
      <c r="A28" s="328"/>
      <c r="B28" s="344"/>
      <c r="C28" s="344"/>
      <c r="D28" s="345"/>
      <c r="E28" s="344"/>
      <c r="F28" s="33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</row>
    <row r="29" spans="2:20" ht="31.5" customHeight="1" thickBot="1">
      <c r="B29" s="284"/>
      <c r="C29" s="284"/>
      <c r="D29" s="285"/>
      <c r="E29" s="284"/>
      <c r="F29" s="273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2:20" ht="30.75" thickBot="1">
      <c r="B30" s="42" t="s">
        <v>65</v>
      </c>
      <c r="C30" s="314" t="e">
        <f>'Retention Model'!C23:G23</f>
        <v>#DIV/0!</v>
      </c>
      <c r="D30" s="275">
        <f>C5</f>
        <v>0</v>
      </c>
      <c r="E30" s="166" t="s">
        <v>164</v>
      </c>
      <c r="F30" s="273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2:20" ht="33" customHeight="1">
      <c r="B31" s="48" t="s">
        <v>66</v>
      </c>
      <c r="C31" s="48"/>
      <c r="D31" s="49"/>
      <c r="E31" s="50"/>
      <c r="F31" s="27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75" customFormat="1" ht="30.75" customHeight="1">
      <c r="A32" s="265"/>
      <c r="B32" s="281" t="s">
        <v>25</v>
      </c>
      <c r="C32" s="281" t="s">
        <v>27</v>
      </c>
      <c r="D32" s="282" t="s">
        <v>28</v>
      </c>
      <c r="E32" s="281" t="s">
        <v>67</v>
      </c>
      <c r="F32" s="274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 spans="1:20" s="335" customFormat="1" ht="79.5" customHeight="1">
      <c r="A33" s="328"/>
      <c r="B33" s="346" t="s">
        <v>68</v>
      </c>
      <c r="C33" s="341" t="s">
        <v>69</v>
      </c>
      <c r="D33" s="339" t="s">
        <v>97</v>
      </c>
      <c r="E33" s="347" t="s">
        <v>70</v>
      </c>
      <c r="F33" s="348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</row>
    <row r="34" spans="1:20" s="335" customFormat="1" ht="184.5" customHeight="1">
      <c r="A34" s="328"/>
      <c r="B34" s="332" t="s">
        <v>56</v>
      </c>
      <c r="C34" s="341" t="s">
        <v>87</v>
      </c>
      <c r="D34" s="339" t="s">
        <v>96</v>
      </c>
      <c r="E34" s="332" t="s">
        <v>32</v>
      </c>
      <c r="F34" s="33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</row>
    <row r="35" spans="1:20" s="335" customFormat="1" ht="94.5" customHeight="1">
      <c r="A35" s="328"/>
      <c r="B35" s="332" t="s">
        <v>57</v>
      </c>
      <c r="C35" s="341" t="s">
        <v>58</v>
      </c>
      <c r="D35" s="341" t="s">
        <v>59</v>
      </c>
      <c r="E35" s="332" t="s">
        <v>71</v>
      </c>
      <c r="F35" s="33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</row>
    <row r="36" spans="1:20" s="335" customFormat="1" ht="75.75" customHeight="1">
      <c r="A36" s="328"/>
      <c r="B36" s="332" t="s">
        <v>72</v>
      </c>
      <c r="C36" s="341" t="s">
        <v>73</v>
      </c>
      <c r="D36" s="341" t="s">
        <v>74</v>
      </c>
      <c r="E36" s="332" t="s">
        <v>71</v>
      </c>
      <c r="F36" s="33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</row>
    <row r="37" spans="1:20" s="335" customFormat="1" ht="63" customHeight="1">
      <c r="A37" s="328"/>
      <c r="B37" s="329" t="s">
        <v>64</v>
      </c>
      <c r="C37" s="331"/>
      <c r="D37" s="331"/>
      <c r="E37" s="332"/>
      <c r="F37" s="33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</row>
    <row r="38" spans="2:20" ht="28.5" customHeight="1">
      <c r="B38" s="283"/>
      <c r="C38" s="30"/>
      <c r="D38" s="278"/>
      <c r="E38" s="277"/>
      <c r="F38" s="27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2:20" ht="18">
      <c r="B39" s="31" t="s">
        <v>98</v>
      </c>
      <c r="C39" s="277"/>
      <c r="D39" s="278"/>
      <c r="E39" s="277"/>
      <c r="F39" s="27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2:20" ht="18">
      <c r="B40" s="279"/>
      <c r="C40" s="273"/>
      <c r="D40" s="280"/>
      <c r="E40" s="279"/>
      <c r="F40" s="279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2:20" ht="12.75">
      <c r="B41" s="279"/>
      <c r="C41" s="279"/>
      <c r="D41" s="280"/>
      <c r="E41" s="279"/>
      <c r="F41" s="279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2:20" ht="12.75">
      <c r="B42" s="24"/>
      <c r="C42" s="24"/>
      <c r="D42" s="25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2:20" ht="12.75">
      <c r="B43" s="24"/>
      <c r="C43" s="24"/>
      <c r="D43" s="25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2:20" ht="12.75">
      <c r="B44" s="24"/>
      <c r="C44" s="24"/>
      <c r="D44" s="25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2:20" ht="12.75">
      <c r="B45" s="24"/>
      <c r="C45" s="24"/>
      <c r="D45" s="2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2:20" ht="12.75">
      <c r="B46" s="24"/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2:20" ht="12.75">
      <c r="B47" s="24"/>
      <c r="C47" s="24"/>
      <c r="D47" s="2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2:20" ht="12.75">
      <c r="B48" s="24"/>
      <c r="C48" s="24"/>
      <c r="D48" s="25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2:20" ht="12.75">
      <c r="B49" s="24"/>
      <c r="C49" s="24"/>
      <c r="D49" s="25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2:20" ht="12.75">
      <c r="B50" s="24"/>
      <c r="C50" s="24"/>
      <c r="D50" s="25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2:20" ht="12.75">
      <c r="B51" s="24"/>
      <c r="C51" s="24"/>
      <c r="D51" s="25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2:20" ht="12.75">
      <c r="B52" s="24"/>
      <c r="C52" s="24"/>
      <c r="D52" s="25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2:20" ht="12.75">
      <c r="B53" s="24"/>
      <c r="C53" s="24"/>
      <c r="D53" s="25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2:20" ht="12.75">
      <c r="B54" s="24"/>
      <c r="C54" s="24"/>
      <c r="D54" s="25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ht="12.75">
      <c r="B55" s="24"/>
      <c r="C55" s="24"/>
      <c r="D55" s="2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2:20" ht="12.75">
      <c r="B56" s="24"/>
      <c r="C56" s="24"/>
      <c r="D56" s="2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2:20" ht="12.75">
      <c r="B57" s="24"/>
      <c r="C57" s="24"/>
      <c r="D57" s="25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2:20" ht="12.75">
      <c r="B58" s="24"/>
      <c r="C58" s="24"/>
      <c r="D58" s="2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2:20" ht="12.75">
      <c r="B59" s="24"/>
      <c r="C59" s="24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2:20" ht="12.75">
      <c r="B60" s="24"/>
      <c r="C60" s="24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2:20" ht="12.75">
      <c r="B61" s="24"/>
      <c r="C61" s="24"/>
      <c r="D61" s="25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2:20" ht="12.75">
      <c r="B62" s="24"/>
      <c r="C62" s="24"/>
      <c r="D62" s="2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2:20" ht="12.75">
      <c r="B63" s="24"/>
      <c r="C63" s="24"/>
      <c r="D63" s="25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2:20" ht="12.75">
      <c r="B64" s="24"/>
      <c r="C64" s="24"/>
      <c r="D64" s="2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2:20" ht="12.75">
      <c r="B65" s="24"/>
      <c r="C65" s="24"/>
      <c r="D65" s="25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2:20" ht="12.75">
      <c r="B66" s="24"/>
      <c r="C66" s="24"/>
      <c r="D66" s="25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2:20" ht="12.75">
      <c r="B67" s="24"/>
      <c r="C67" s="24"/>
      <c r="D67" s="25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2:20" ht="12.75">
      <c r="B68" s="24"/>
      <c r="C68" s="24"/>
      <c r="D68" s="25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2:20" ht="12.75">
      <c r="B69" s="24"/>
      <c r="C69" s="24"/>
      <c r="D69" s="25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2:20" ht="12.75">
      <c r="B70" s="24"/>
      <c r="C70" s="24"/>
      <c r="D70" s="25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2:20" ht="12.75">
      <c r="B71" s="24"/>
      <c r="C71" s="24"/>
      <c r="D71" s="25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2:20" ht="12.75">
      <c r="B72" s="24"/>
      <c r="C72" s="24"/>
      <c r="D72" s="25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2:20" ht="12.75">
      <c r="B73" s="24"/>
      <c r="C73" s="24"/>
      <c r="D73" s="25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2:20" ht="12.75">
      <c r="B74" s="24"/>
      <c r="C74" s="24"/>
      <c r="D74" s="2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2:20" ht="12.75">
      <c r="B75" s="24"/>
      <c r="C75" s="24"/>
      <c r="D75" s="25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2:20" ht="12.75">
      <c r="B76" s="24"/>
      <c r="C76" s="24"/>
      <c r="D76" s="25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2:20" ht="12.75">
      <c r="B77" s="24"/>
      <c r="C77" s="24"/>
      <c r="D77" s="25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2:20" ht="12.75">
      <c r="B78" s="24"/>
      <c r="C78" s="24"/>
      <c r="D78" s="25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2:20" ht="12.75">
      <c r="B79" s="24"/>
      <c r="C79" s="24"/>
      <c r="D79" s="25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2:20" ht="12.75">
      <c r="B80" s="24"/>
      <c r="C80" s="24"/>
      <c r="D80" s="25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>
      <c r="B81" s="24"/>
      <c r="C81" s="24"/>
      <c r="D81" s="25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>
      <c r="B82" s="24"/>
      <c r="C82" s="24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ht="12.75">
      <c r="B83" s="24"/>
      <c r="C83" s="24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2.75">
      <c r="B84" s="24"/>
      <c r="C84" s="24"/>
      <c r="D84" s="25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2:20" ht="12.75">
      <c r="B85" s="24"/>
      <c r="C85" s="24"/>
      <c r="D85" s="25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2:20" ht="12.75">
      <c r="B86" s="24"/>
      <c r="C86" s="24"/>
      <c r="D86" s="25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2:20" ht="12.75">
      <c r="B87" s="24"/>
      <c r="C87" s="24"/>
      <c r="D87" s="25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2:20" ht="12.75">
      <c r="B88" s="24"/>
      <c r="C88" s="24"/>
      <c r="D88" s="25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2:20" ht="12.75">
      <c r="B89" s="24"/>
      <c r="C89" s="24"/>
      <c r="D89" s="25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2:20" ht="12.75">
      <c r="B90" s="24"/>
      <c r="C90" s="24"/>
      <c r="D90" s="25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2:20" ht="12.75">
      <c r="B91" s="24"/>
      <c r="C91" s="24"/>
      <c r="D91" s="25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2:20" ht="12.75">
      <c r="B92" s="24"/>
      <c r="C92" s="24"/>
      <c r="D92" s="2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2:20" ht="12.75">
      <c r="B93" s="24"/>
      <c r="C93" s="24"/>
      <c r="D93" s="2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2:20" ht="12.75">
      <c r="B94" s="24"/>
      <c r="C94" s="24"/>
      <c r="D94" s="25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2:20" ht="12.75">
      <c r="B95" s="24"/>
      <c r="C95" s="24"/>
      <c r="D95" s="25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2:20" ht="12.75">
      <c r="B96" s="24"/>
      <c r="C96" s="24"/>
      <c r="D96" s="25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2:20" ht="12.75">
      <c r="B97" s="24"/>
      <c r="C97" s="24"/>
      <c r="D97" s="25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2:20" ht="12.75">
      <c r="B98" s="24"/>
      <c r="C98" s="24"/>
      <c r="D98" s="25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2:20" ht="12.75">
      <c r="B99" s="24"/>
      <c r="C99" s="24"/>
      <c r="D99" s="25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2:20" ht="12.75">
      <c r="B100" s="24"/>
      <c r="C100" s="24"/>
      <c r="D100" s="25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2:20" ht="12.75">
      <c r="B101" s="24"/>
      <c r="C101" s="24"/>
      <c r="D101" s="25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2:20" ht="12.75">
      <c r="B102" s="24"/>
      <c r="C102" s="24"/>
      <c r="D102" s="25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2:20" ht="12.75">
      <c r="B103" s="24"/>
      <c r="C103" s="24"/>
      <c r="D103" s="25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2:20" ht="12.75">
      <c r="B104" s="24"/>
      <c r="C104" s="24"/>
      <c r="D104" s="25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2:20" ht="12.75">
      <c r="B105" s="24"/>
      <c r="C105" s="24"/>
      <c r="D105" s="25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2:20" ht="12.75">
      <c r="B106" s="24"/>
      <c r="C106" s="24"/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2:20" ht="12.75">
      <c r="B107" s="24"/>
      <c r="C107" s="24"/>
      <c r="D107" s="25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 ht="12.75">
      <c r="B108" s="24"/>
      <c r="C108" s="24"/>
      <c r="D108" s="25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20" ht="12.75">
      <c r="B109" s="24"/>
      <c r="C109" s="24"/>
      <c r="D109" s="25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2:20" ht="12.75">
      <c r="B110" s="24"/>
      <c r="C110" s="24"/>
      <c r="D110" s="25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2:20" ht="12.75">
      <c r="B111" s="24"/>
      <c r="C111" s="24"/>
      <c r="D111" s="25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2:20" ht="12.75">
      <c r="B112" s="24"/>
      <c r="C112" s="24"/>
      <c r="D112" s="25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2:20" ht="12.75">
      <c r="B113" s="24"/>
      <c r="C113" s="24"/>
      <c r="D113" s="25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2:20" ht="12.75">
      <c r="B114" s="24"/>
      <c r="C114" s="24"/>
      <c r="D114" s="25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2:20" ht="12.75">
      <c r="B115" s="24"/>
      <c r="C115" s="24"/>
      <c r="D115" s="25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2:20" ht="12.75">
      <c r="B116" s="24"/>
      <c r="C116" s="24"/>
      <c r="D116" s="25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2:20" ht="12.75">
      <c r="B117" s="24"/>
      <c r="C117" s="24"/>
      <c r="D117" s="25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2:20" ht="12.75">
      <c r="B118" s="24"/>
      <c r="C118" s="24"/>
      <c r="D118" s="25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2:20" ht="12.75">
      <c r="B119" s="24"/>
      <c r="C119" s="24"/>
      <c r="D119" s="25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2:20" ht="12.75">
      <c r="B120" s="24"/>
      <c r="C120" s="24"/>
      <c r="D120" s="25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2:20" ht="12.75">
      <c r="B121" s="24"/>
      <c r="C121" s="24"/>
      <c r="D121" s="25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2:20" ht="12.75">
      <c r="B122" s="24"/>
      <c r="C122" s="24"/>
      <c r="D122" s="25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2:20" ht="12.75">
      <c r="B123" s="24"/>
      <c r="C123" s="24"/>
      <c r="D123" s="25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2:20" ht="12.75">
      <c r="B124" s="24"/>
      <c r="C124" s="24"/>
      <c r="D124" s="25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2:20" ht="12.75">
      <c r="B125" s="24"/>
      <c r="C125" s="24"/>
      <c r="D125" s="25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2:20" ht="12.75">
      <c r="B126" s="24"/>
      <c r="C126" s="24"/>
      <c r="D126" s="25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2:20" ht="12.75">
      <c r="B127" s="24"/>
      <c r="C127" s="24"/>
      <c r="D127" s="25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2:20" ht="12.75">
      <c r="B128" s="24"/>
      <c r="C128" s="24"/>
      <c r="D128" s="25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2:20" ht="12.75">
      <c r="B129" s="24"/>
      <c r="C129" s="24"/>
      <c r="D129" s="25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2:20" ht="12.75">
      <c r="B130" s="24"/>
      <c r="C130" s="24"/>
      <c r="D130" s="25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2:20" ht="12.75">
      <c r="B131" s="24"/>
      <c r="C131" s="24"/>
      <c r="D131" s="25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2:20" ht="12.75">
      <c r="B132" s="24"/>
      <c r="C132" s="24"/>
      <c r="D132" s="25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2:20" ht="12.75">
      <c r="B133" s="24"/>
      <c r="C133" s="24"/>
      <c r="D133" s="25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 ht="12.75">
      <c r="B134" s="24"/>
      <c r="C134" s="24"/>
      <c r="D134" s="25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2:20" ht="12.75">
      <c r="B135" s="24"/>
      <c r="C135" s="24"/>
      <c r="D135" s="25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2:20" ht="12.75">
      <c r="B136" s="24"/>
      <c r="C136" s="24"/>
      <c r="D136" s="25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2:20" ht="12.75">
      <c r="B137" s="24"/>
      <c r="C137" s="24"/>
      <c r="D137" s="25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2:20" ht="12.75">
      <c r="B138" s="24"/>
      <c r="C138" s="24"/>
      <c r="D138" s="25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2:20" ht="12.75">
      <c r="B139" s="24"/>
      <c r="C139" s="24"/>
      <c r="D139" s="25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2:20" ht="12.75">
      <c r="B140" s="24"/>
      <c r="C140" s="24"/>
      <c r="D140" s="25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2:20" ht="12.75">
      <c r="B141" s="24"/>
      <c r="C141" s="24"/>
      <c r="D141" s="25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2:20" ht="12.75">
      <c r="B142" s="24"/>
      <c r="C142" s="24"/>
      <c r="D142" s="25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2:20" ht="12.75">
      <c r="B143" s="24"/>
      <c r="C143" s="24"/>
      <c r="D143" s="25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2:20" ht="12.75">
      <c r="B144" s="24"/>
      <c r="C144" s="24"/>
      <c r="D144" s="25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2:20" ht="12.75">
      <c r="B145" s="24"/>
      <c r="C145" s="24"/>
      <c r="D145" s="25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2:20" ht="12.75">
      <c r="B146" s="24"/>
      <c r="C146" s="24"/>
      <c r="D146" s="25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2:20" ht="12.75">
      <c r="B147" s="24"/>
      <c r="C147" s="24"/>
      <c r="D147" s="25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2:20" ht="12.75">
      <c r="B148" s="24"/>
      <c r="C148" s="24"/>
      <c r="D148" s="25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2:20" ht="12.75">
      <c r="B149" s="24"/>
      <c r="C149" s="24"/>
      <c r="D149" s="25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2:20" ht="12.75">
      <c r="B150" s="24"/>
      <c r="C150" s="24"/>
      <c r="D150" s="25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2:20" ht="12.75">
      <c r="B151" s="24"/>
      <c r="C151" s="24"/>
      <c r="D151" s="25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2:20" ht="12.75">
      <c r="B152" s="24"/>
      <c r="C152" s="24"/>
      <c r="D152" s="25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2:20" ht="12.75">
      <c r="B153" s="24"/>
      <c r="C153" s="24"/>
      <c r="D153" s="25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2:20" ht="12.75">
      <c r="B154" s="24"/>
      <c r="C154" s="24"/>
      <c r="D154" s="25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2:20" ht="12.75">
      <c r="B155" s="24"/>
      <c r="C155" s="24"/>
      <c r="D155" s="25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2:20" ht="12.75">
      <c r="B156" s="24"/>
      <c r="C156" s="24"/>
      <c r="D156" s="25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2:20" ht="12.75">
      <c r="B157" s="24"/>
      <c r="C157" s="24"/>
      <c r="D157" s="25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2:20" ht="12.75">
      <c r="B158" s="24"/>
      <c r="C158" s="24"/>
      <c r="D158" s="25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2:20" ht="12.75">
      <c r="B159" s="24"/>
      <c r="C159" s="24"/>
      <c r="D159" s="25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2:20" ht="12.75">
      <c r="B160" s="24"/>
      <c r="C160" s="24"/>
      <c r="D160" s="25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2:20" ht="12.75">
      <c r="B161" s="24"/>
      <c r="C161" s="24"/>
      <c r="D161" s="25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2:20" ht="12.75">
      <c r="B162" s="24"/>
      <c r="C162" s="24"/>
      <c r="D162" s="25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2:20" ht="12.75">
      <c r="B163" s="24"/>
      <c r="C163" s="24"/>
      <c r="D163" s="25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2:20" ht="12.75">
      <c r="B164" s="24"/>
      <c r="C164" s="24"/>
      <c r="D164" s="25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2:20" ht="12.75">
      <c r="B165" s="24"/>
      <c r="C165" s="24"/>
      <c r="D165" s="25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2:20" ht="12.75">
      <c r="B166" s="24"/>
      <c r="C166" s="24"/>
      <c r="D166" s="25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2:20" ht="12.75">
      <c r="B167" s="24"/>
      <c r="C167" s="24"/>
      <c r="D167" s="25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2:20" ht="12.75">
      <c r="B168" s="24"/>
      <c r="C168" s="24"/>
      <c r="D168" s="25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2:20" ht="12.75">
      <c r="B169" s="24"/>
      <c r="C169" s="24"/>
      <c r="D169" s="25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2:20" ht="12.75">
      <c r="B170" s="24"/>
      <c r="C170" s="24"/>
      <c r="D170" s="25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2:20" ht="12.75">
      <c r="B171" s="24"/>
      <c r="C171" s="24"/>
      <c r="D171" s="25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2:20" ht="12.75">
      <c r="B172" s="24"/>
      <c r="C172" s="24"/>
      <c r="D172" s="25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2:20" ht="12.75">
      <c r="B173" s="24"/>
      <c r="C173" s="24"/>
      <c r="D173" s="25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2:20" ht="12.75">
      <c r="B174" s="24"/>
      <c r="C174" s="24"/>
      <c r="D174" s="25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2:20" ht="12.75">
      <c r="B175" s="24"/>
      <c r="C175" s="24"/>
      <c r="D175" s="25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2:20" ht="12.75">
      <c r="B176" s="24"/>
      <c r="C176" s="24"/>
      <c r="D176" s="25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2:20" ht="12.75">
      <c r="B177" s="24"/>
      <c r="C177" s="24"/>
      <c r="D177" s="25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2:20" ht="12.75">
      <c r="B178" s="24"/>
      <c r="C178" s="24"/>
      <c r="D178" s="25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2:20" ht="12.75">
      <c r="B179" s="24"/>
      <c r="C179" s="24"/>
      <c r="D179" s="25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2:20" ht="12.75">
      <c r="B180" s="24"/>
      <c r="C180" s="24"/>
      <c r="D180" s="25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2:20" ht="12.75">
      <c r="B181" s="24"/>
      <c r="C181" s="24"/>
      <c r="D181" s="25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2:20" ht="12.75">
      <c r="B182" s="24"/>
      <c r="C182" s="24"/>
      <c r="D182" s="25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2:20" ht="12.75">
      <c r="B183" s="24"/>
      <c r="C183" s="24"/>
      <c r="D183" s="25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2:20" ht="12.75">
      <c r="B184" s="24"/>
      <c r="C184" s="24"/>
      <c r="D184" s="25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2:20" ht="12.75">
      <c r="B185" s="24"/>
      <c r="C185" s="24"/>
      <c r="D185" s="25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2:20" ht="12.75">
      <c r="B186" s="24"/>
      <c r="C186" s="24"/>
      <c r="D186" s="25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2:20" ht="12.75">
      <c r="B187" s="24"/>
      <c r="C187" s="24"/>
      <c r="D187" s="25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2:20" ht="12.75">
      <c r="B188" s="24"/>
      <c r="C188" s="24"/>
      <c r="D188" s="25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2:20" ht="12.75">
      <c r="B189" s="24"/>
      <c r="C189" s="24"/>
      <c r="D189" s="25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2:20" ht="12.75">
      <c r="B190" s="24"/>
      <c r="C190" s="24"/>
      <c r="D190" s="25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2:20" ht="12.75">
      <c r="B191" s="24"/>
      <c r="C191" s="24"/>
      <c r="D191" s="25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2:20" ht="12.75">
      <c r="B192" s="24"/>
      <c r="C192" s="24"/>
      <c r="D192" s="25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2:20" ht="12.75">
      <c r="B193" s="24"/>
      <c r="C193" s="24"/>
      <c r="D193" s="25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2:20" ht="12.75">
      <c r="B194" s="24"/>
      <c r="C194" s="24"/>
      <c r="D194" s="25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2:20" ht="12.75">
      <c r="B195" s="24"/>
      <c r="C195" s="24"/>
      <c r="D195" s="25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2:20" ht="12.75">
      <c r="B196" s="24"/>
      <c r="C196" s="24"/>
      <c r="D196" s="25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2:20" ht="12.75">
      <c r="B197" s="24"/>
      <c r="C197" s="24"/>
      <c r="D197" s="25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2:20" ht="12.75">
      <c r="B198" s="24"/>
      <c r="C198" s="24"/>
      <c r="D198" s="25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2:20" ht="12.75">
      <c r="B199" s="24"/>
      <c r="C199" s="24"/>
      <c r="D199" s="25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2:20" ht="12.75">
      <c r="B200" s="24"/>
      <c r="C200" s="24"/>
      <c r="D200" s="25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2:20" ht="12.75">
      <c r="B201" s="24"/>
      <c r="C201" s="24"/>
      <c r="D201" s="25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2:20" ht="12.75">
      <c r="B202" s="24"/>
      <c r="C202" s="24"/>
      <c r="D202" s="25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2:20" ht="12.75">
      <c r="B203" s="24"/>
      <c r="C203" s="24"/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2:20" ht="12.75">
      <c r="B204" s="24"/>
      <c r="C204" s="24"/>
      <c r="D204" s="25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2:20" ht="12.75">
      <c r="B205" s="24"/>
      <c r="C205" s="24"/>
      <c r="D205" s="25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2:20" ht="12.75">
      <c r="B206" s="24"/>
      <c r="C206" s="24"/>
      <c r="D206" s="25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2:20" ht="12.75">
      <c r="B207" s="24"/>
      <c r="C207" s="24"/>
      <c r="D207" s="25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2:20" ht="12.75">
      <c r="B208" s="24"/>
      <c r="C208" s="24"/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2:20" ht="12.75">
      <c r="B209" s="24"/>
      <c r="C209" s="24"/>
      <c r="D209" s="25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2:20" ht="12.75">
      <c r="B210" s="24"/>
      <c r="C210" s="24"/>
      <c r="D210" s="25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2:20" ht="12.75">
      <c r="B211" s="24"/>
      <c r="C211" s="24"/>
      <c r="D211" s="25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2:20" ht="12.75">
      <c r="B212" s="24"/>
      <c r="C212" s="24"/>
      <c r="D212" s="25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2:20" ht="12.75">
      <c r="B213" s="24"/>
      <c r="C213" s="24"/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2:20" ht="12.75">
      <c r="B214" s="24"/>
      <c r="C214" s="24"/>
      <c r="D214" s="25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2:20" ht="12.75">
      <c r="B215" s="24"/>
      <c r="C215" s="24"/>
      <c r="D215" s="25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2:20" ht="12.75">
      <c r="B216" s="24"/>
      <c r="C216" s="24"/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2:20" ht="12.75">
      <c r="B217" s="24"/>
      <c r="C217" s="24"/>
      <c r="D217" s="25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2:20" ht="12.75">
      <c r="B218" s="24"/>
      <c r="C218" s="24"/>
      <c r="D218" s="25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2:20" ht="12.75">
      <c r="B219" s="24"/>
      <c r="C219" s="24"/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2:20" ht="12.75">
      <c r="B220" s="24"/>
      <c r="C220" s="24"/>
      <c r="D220" s="25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2:20" ht="12.75">
      <c r="B221" s="24"/>
      <c r="C221" s="24"/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2:20" ht="12.75">
      <c r="B222" s="24"/>
      <c r="C222" s="24"/>
      <c r="D222" s="25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2:20" ht="12.75">
      <c r="B223" s="24"/>
      <c r="C223" s="24"/>
      <c r="D223" s="25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2:20" ht="12.75">
      <c r="B224" s="24"/>
      <c r="C224" s="24"/>
      <c r="D224" s="25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2:20" ht="12.75">
      <c r="B225" s="24"/>
      <c r="C225" s="24"/>
      <c r="D225" s="25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2:20" ht="12.75">
      <c r="B226" s="24"/>
      <c r="C226" s="24"/>
      <c r="D226" s="25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2:20" ht="12.75">
      <c r="B227" s="24"/>
      <c r="C227" s="24"/>
      <c r="D227" s="25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2:20" ht="12.75">
      <c r="B228" s="24"/>
      <c r="C228" s="24"/>
      <c r="D228" s="25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2:20" ht="12.75">
      <c r="B229" s="24"/>
      <c r="C229" s="24"/>
      <c r="D229" s="25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2:20" ht="12.75">
      <c r="B230" s="24"/>
      <c r="C230" s="24"/>
      <c r="D230" s="25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2:20" ht="12.75">
      <c r="B231" s="24"/>
      <c r="C231" s="24"/>
      <c r="D231" s="25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2:20" ht="12.75">
      <c r="B232" s="24"/>
      <c r="C232" s="24"/>
      <c r="D232" s="25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2:20" ht="12.75">
      <c r="B233" s="24"/>
      <c r="C233" s="24"/>
      <c r="D233" s="25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2:20" ht="12.75">
      <c r="B234" s="24"/>
      <c r="C234" s="24"/>
      <c r="D234" s="25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2:20" ht="12.75">
      <c r="B235" s="24"/>
      <c r="C235" s="24"/>
      <c r="D235" s="25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2:20" ht="12.75">
      <c r="B236" s="24"/>
      <c r="C236" s="24"/>
      <c r="D236" s="25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2:20" ht="12.75">
      <c r="B237" s="24"/>
      <c r="C237" s="24"/>
      <c r="D237" s="25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2:20" ht="12.75">
      <c r="B238" s="24"/>
      <c r="C238" s="24"/>
      <c r="D238" s="25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2:20" ht="12.75">
      <c r="B239" s="24"/>
      <c r="C239" s="24"/>
      <c r="D239" s="25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2:20" ht="12.75">
      <c r="B240" s="24"/>
      <c r="C240" s="24"/>
      <c r="D240" s="25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2:20" ht="12.75">
      <c r="B241" s="24"/>
      <c r="C241" s="24"/>
      <c r="D241" s="25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2:20" ht="12.75">
      <c r="B242" s="24"/>
      <c r="C242" s="24"/>
      <c r="D242" s="25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2:20" ht="12.75">
      <c r="B243" s="24"/>
      <c r="C243" s="24"/>
      <c r="D243" s="25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2:20" ht="12.75">
      <c r="B244" s="24"/>
      <c r="C244" s="24"/>
      <c r="D244" s="25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2:20" ht="12.75">
      <c r="B245" s="24"/>
      <c r="C245" s="24"/>
      <c r="D245" s="25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2:20" ht="12.75">
      <c r="B246" s="24"/>
      <c r="C246" s="24"/>
      <c r="D246" s="25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2:20" ht="12.75">
      <c r="B247" s="24"/>
      <c r="C247" s="24"/>
      <c r="D247" s="25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2:20" ht="12.75">
      <c r="B248" s="24"/>
      <c r="C248" s="24"/>
      <c r="D248" s="25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2:20" ht="12.75">
      <c r="B249" s="24"/>
      <c r="C249" s="24"/>
      <c r="D249" s="25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2:20" ht="12.75">
      <c r="B250" s="24"/>
      <c r="C250" s="24"/>
      <c r="D250" s="25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2:20" ht="12.75">
      <c r="B251" s="24"/>
      <c r="C251" s="24"/>
      <c r="D251" s="25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2:20" ht="12.75">
      <c r="B252" s="24"/>
      <c r="C252" s="24"/>
      <c r="D252" s="25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2:20" ht="12.75">
      <c r="B253" s="24"/>
      <c r="C253" s="24"/>
      <c r="D253" s="25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2:20" ht="12.75">
      <c r="B254" s="24"/>
      <c r="C254" s="24"/>
      <c r="D254" s="25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2:20" ht="12.75">
      <c r="B255" s="24"/>
      <c r="C255" s="24"/>
      <c r="D255" s="25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2:20" ht="12.75">
      <c r="B256" s="24"/>
      <c r="C256" s="24"/>
      <c r="D256" s="25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2:20" ht="12.75">
      <c r="B257" s="24"/>
      <c r="C257" s="24"/>
      <c r="D257" s="25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2:20" ht="12.75">
      <c r="B258" s="24"/>
      <c r="C258" s="24"/>
      <c r="D258" s="25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2:20" ht="12.75">
      <c r="B259" s="24"/>
      <c r="C259" s="24"/>
      <c r="D259" s="25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2:20" ht="12.75">
      <c r="B260" s="24"/>
      <c r="C260" s="24"/>
      <c r="D260" s="25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2:20" ht="12.75">
      <c r="B261" s="24"/>
      <c r="C261" s="24"/>
      <c r="D261" s="25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2:20" ht="12.75">
      <c r="B262" s="24"/>
      <c r="C262" s="24"/>
      <c r="D262" s="25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2:20" ht="12.75">
      <c r="B263" s="24"/>
      <c r="C263" s="24"/>
      <c r="D263" s="25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2:20" ht="12.75">
      <c r="B264" s="24"/>
      <c r="C264" s="24"/>
      <c r="D264" s="25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2:20" ht="12.75">
      <c r="B265" s="24"/>
      <c r="C265" s="24"/>
      <c r="D265" s="25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2:20" ht="12.75">
      <c r="B266" s="24"/>
      <c r="C266" s="24"/>
      <c r="D266" s="25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2:20" ht="12.75">
      <c r="B267" s="24"/>
      <c r="C267" s="24"/>
      <c r="D267" s="25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2:20" ht="12.75">
      <c r="B268" s="24"/>
      <c r="C268" s="24"/>
      <c r="D268" s="25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2:20" ht="12.75">
      <c r="B269" s="24"/>
      <c r="C269" s="24"/>
      <c r="D269" s="25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2:20" ht="12.75">
      <c r="B270" s="24"/>
      <c r="C270" s="24"/>
      <c r="D270" s="25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2:20" ht="12.75">
      <c r="B271" s="24"/>
      <c r="C271" s="24"/>
      <c r="D271" s="25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2:20" ht="12.75">
      <c r="B272" s="24"/>
      <c r="C272" s="24"/>
      <c r="D272" s="25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2:20" ht="12.75">
      <c r="B273" s="24"/>
      <c r="C273" s="24"/>
      <c r="D273" s="25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2:20" ht="12.75">
      <c r="B274" s="24"/>
      <c r="C274" s="24"/>
      <c r="D274" s="25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2:20" ht="12.75">
      <c r="B275" s="24"/>
      <c r="C275" s="24"/>
      <c r="D275" s="25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2:20" ht="12.75">
      <c r="B276" s="24"/>
      <c r="C276" s="24"/>
      <c r="D276" s="25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2:20" ht="12.75">
      <c r="B277" s="24"/>
      <c r="C277" s="24"/>
      <c r="D277" s="25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2:20" ht="12.75">
      <c r="B278" s="24"/>
      <c r="C278" s="24"/>
      <c r="D278" s="25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2:20" ht="12.75">
      <c r="B279" s="24"/>
      <c r="C279" s="24"/>
      <c r="D279" s="25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2:20" ht="12.75">
      <c r="B280" s="24"/>
      <c r="C280" s="24"/>
      <c r="D280" s="25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2:20" ht="12.75">
      <c r="B281" s="24"/>
      <c r="C281" s="24"/>
      <c r="D281" s="25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2:20" ht="12.75">
      <c r="B282" s="24"/>
      <c r="C282" s="24"/>
      <c r="D282" s="25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2:20" ht="12.75">
      <c r="B283" s="24"/>
      <c r="C283" s="24"/>
      <c r="D283" s="25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2:20" ht="12.75">
      <c r="B284" s="24"/>
      <c r="C284" s="24"/>
      <c r="D284" s="25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2:20" ht="12.75">
      <c r="B285" s="24"/>
      <c r="C285" s="24"/>
      <c r="D285" s="25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2:20" ht="12.75">
      <c r="B286" s="24"/>
      <c r="C286" s="24"/>
      <c r="D286" s="25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2:20" ht="12.75">
      <c r="B287" s="24"/>
      <c r="C287" s="24"/>
      <c r="D287" s="25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2:20" ht="12.75">
      <c r="B288" s="24"/>
      <c r="C288" s="24"/>
      <c r="D288" s="25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2:20" ht="12.75">
      <c r="B289" s="24"/>
      <c r="C289" s="24"/>
      <c r="D289" s="25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2:20" ht="12.75">
      <c r="B290" s="24"/>
      <c r="C290" s="24"/>
      <c r="D290" s="25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2:20" ht="12.75">
      <c r="B291" s="24"/>
      <c r="C291" s="24"/>
      <c r="D291" s="25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2:20" ht="12.75">
      <c r="B292" s="24"/>
      <c r="C292" s="24"/>
      <c r="D292" s="25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2:20" ht="12.75">
      <c r="B293" s="24"/>
      <c r="C293" s="24"/>
      <c r="D293" s="25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2:20" ht="12.75">
      <c r="B294" s="24"/>
      <c r="C294" s="24"/>
      <c r="D294" s="25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2:20" ht="12.75">
      <c r="B295" s="24"/>
      <c r="C295" s="24"/>
      <c r="D295" s="25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2:20" ht="12.75">
      <c r="B296" s="24"/>
      <c r="C296" s="24"/>
      <c r="D296" s="25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2:20" ht="12.75">
      <c r="B297" s="24"/>
      <c r="C297" s="24"/>
      <c r="D297" s="25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2:20" ht="12.75">
      <c r="B298" s="24"/>
      <c r="C298" s="24"/>
      <c r="D298" s="25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2:20" ht="12.75">
      <c r="B299" s="24"/>
      <c r="C299" s="24"/>
      <c r="D299" s="25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2:20" ht="12.75">
      <c r="B300" s="24"/>
      <c r="C300" s="24"/>
      <c r="D300" s="25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2:20" ht="12.75">
      <c r="B301" s="24"/>
      <c r="C301" s="24"/>
      <c r="D301" s="25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2:20" ht="12.75">
      <c r="B302" s="24"/>
      <c r="C302" s="24"/>
      <c r="D302" s="25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2:20" ht="12.75">
      <c r="B303" s="24"/>
      <c r="C303" s="24"/>
      <c r="D303" s="25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2:20" ht="12.75">
      <c r="B304" s="24"/>
      <c r="C304" s="24"/>
      <c r="D304" s="25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2:20" ht="12.75">
      <c r="B305" s="24"/>
      <c r="C305" s="24"/>
      <c r="D305" s="25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2:20" ht="12.75">
      <c r="B306" s="24"/>
      <c r="C306" s="24"/>
      <c r="D306" s="25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2:20" ht="12.75">
      <c r="B307" s="24"/>
      <c r="C307" s="24"/>
      <c r="D307" s="25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2:20" ht="12.75">
      <c r="B308" s="24"/>
      <c r="C308" s="24"/>
      <c r="D308" s="25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2:20" ht="12.75">
      <c r="B309" s="24"/>
      <c r="C309" s="24"/>
      <c r="D309" s="25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2:20" ht="12.75">
      <c r="B310" s="24"/>
      <c r="C310" s="24"/>
      <c r="D310" s="25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2:20" ht="12.75">
      <c r="B311" s="24"/>
      <c r="C311" s="24"/>
      <c r="D311" s="25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2:20" ht="12.75">
      <c r="B312" s="24"/>
      <c r="C312" s="24"/>
      <c r="D312" s="25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2:20" ht="12.75">
      <c r="B313" s="24"/>
      <c r="C313" s="24"/>
      <c r="D313" s="25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2:20" ht="12.75">
      <c r="B314" s="24"/>
      <c r="C314" s="24"/>
      <c r="D314" s="25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2:20" ht="12.75">
      <c r="B315" s="24"/>
      <c r="C315" s="24"/>
      <c r="D315" s="25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2:20" ht="12.75">
      <c r="B316" s="24"/>
      <c r="C316" s="24"/>
      <c r="D316" s="25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2:20" ht="12.75">
      <c r="B317" s="24"/>
      <c r="C317" s="24"/>
      <c r="D317" s="25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2:20" ht="12.75">
      <c r="B318" s="24"/>
      <c r="C318" s="24"/>
      <c r="D318" s="25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2:20" ht="12.75">
      <c r="B319" s="24"/>
      <c r="C319" s="24"/>
      <c r="D319" s="25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2:20" ht="12.75">
      <c r="B320" s="24"/>
      <c r="C320" s="24"/>
      <c r="D320" s="25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2:20" ht="12.75">
      <c r="B321" s="24"/>
      <c r="C321" s="24"/>
      <c r="D321" s="25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2:20" ht="12.75">
      <c r="B322" s="24"/>
      <c r="C322" s="24"/>
      <c r="D322" s="25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2:20" ht="12.75">
      <c r="B323" s="24"/>
      <c r="C323" s="24"/>
      <c r="D323" s="25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2:20" ht="12.75">
      <c r="B324" s="24"/>
      <c r="C324" s="24"/>
      <c r="D324" s="25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2:20" ht="12.75">
      <c r="B325" s="24"/>
      <c r="C325" s="24"/>
      <c r="D325" s="25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2:20" ht="12.75">
      <c r="B326" s="24"/>
      <c r="C326" s="24"/>
      <c r="D326" s="25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2:20" ht="12.75">
      <c r="B327" s="24"/>
      <c r="C327" s="24"/>
      <c r="D327" s="25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2:20" ht="12.75">
      <c r="B328" s="24"/>
      <c r="C328" s="24"/>
      <c r="D328" s="25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2:20" ht="12.75">
      <c r="B329" s="24"/>
      <c r="C329" s="24"/>
      <c r="D329" s="25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2:20" ht="12.75">
      <c r="B330" s="24"/>
      <c r="C330" s="24"/>
      <c r="D330" s="25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2:20" ht="12.75">
      <c r="B331" s="24"/>
      <c r="C331" s="24"/>
      <c r="D331" s="25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2:20" ht="12.75">
      <c r="B332" s="24"/>
      <c r="C332" s="24"/>
      <c r="D332" s="25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2:20" ht="12.75">
      <c r="B333" s="24"/>
      <c r="C333" s="24"/>
      <c r="D333" s="25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2:20" ht="12.75">
      <c r="B334" s="24"/>
      <c r="C334" s="24"/>
      <c r="D334" s="25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2:20" ht="12.75">
      <c r="B335" s="24"/>
      <c r="C335" s="24"/>
      <c r="D335" s="25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2:20" ht="12.75">
      <c r="B336" s="24"/>
      <c r="C336" s="24"/>
      <c r="D336" s="25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2:20" ht="12.75">
      <c r="B337" s="24"/>
      <c r="C337" s="24"/>
      <c r="D337" s="25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2:20" ht="12.75">
      <c r="B338" s="24"/>
      <c r="C338" s="24"/>
      <c r="D338" s="25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2:20" ht="12.75">
      <c r="B339" s="24"/>
      <c r="C339" s="24"/>
      <c r="D339" s="25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2:20" ht="12.75">
      <c r="B340" s="24"/>
      <c r="C340" s="24"/>
      <c r="D340" s="25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2:20" ht="12.75">
      <c r="B341" s="24"/>
      <c r="C341" s="24"/>
      <c r="D341" s="25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2:20" ht="12.75">
      <c r="B342" s="24"/>
      <c r="C342" s="24"/>
      <c r="D342" s="25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2:20" ht="12.75">
      <c r="B343" s="24"/>
      <c r="C343" s="24"/>
      <c r="D343" s="25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2:20" ht="12.75">
      <c r="B344" s="24"/>
      <c r="C344" s="24"/>
      <c r="D344" s="25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2:20" ht="12.75">
      <c r="B345" s="24"/>
      <c r="C345" s="24"/>
      <c r="D345" s="25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2:20" ht="12.75">
      <c r="B346" s="24"/>
      <c r="C346" s="24"/>
      <c r="D346" s="25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2:20" ht="12.75">
      <c r="B347" s="24"/>
      <c r="C347" s="24"/>
      <c r="D347" s="25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2:20" ht="12.75">
      <c r="B348" s="24"/>
      <c r="C348" s="24"/>
      <c r="D348" s="25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2:20" ht="12.75">
      <c r="B349" s="24"/>
      <c r="C349" s="24"/>
      <c r="D349" s="25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2:20" ht="12.75">
      <c r="B350" s="24"/>
      <c r="C350" s="24"/>
      <c r="D350" s="25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2:20" ht="12.75">
      <c r="B351" s="24"/>
      <c r="C351" s="24"/>
      <c r="D351" s="25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2:20" ht="12.75">
      <c r="B352" s="24"/>
      <c r="C352" s="24"/>
      <c r="D352" s="25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2:20" ht="12.75">
      <c r="B353" s="24"/>
      <c r="C353" s="24"/>
      <c r="D353" s="25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2:20" ht="12.75">
      <c r="B354" s="24"/>
      <c r="C354" s="24"/>
      <c r="D354" s="25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2:20" ht="12.75">
      <c r="B355" s="24"/>
      <c r="C355" s="24"/>
      <c r="D355" s="25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2:20" ht="12.75">
      <c r="B356" s="24"/>
      <c r="C356" s="24"/>
      <c r="D356" s="25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2:20" ht="12.75">
      <c r="B357" s="24"/>
      <c r="C357" s="24"/>
      <c r="D357" s="25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2:20" ht="12.75">
      <c r="B358" s="24"/>
      <c r="C358" s="24"/>
      <c r="D358" s="25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2:20" ht="12.75">
      <c r="B359" s="24"/>
      <c r="C359" s="24"/>
      <c r="D359" s="25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2:20" ht="12.75">
      <c r="B360" s="24"/>
      <c r="C360" s="24"/>
      <c r="D360" s="25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2:20" ht="12.75">
      <c r="B361" s="24"/>
      <c r="C361" s="24"/>
      <c r="D361" s="25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2:20" ht="12.75">
      <c r="B362" s="24"/>
      <c r="C362" s="24"/>
      <c r="D362" s="25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2:20" ht="12.75">
      <c r="B363" s="24"/>
      <c r="C363" s="24"/>
      <c r="D363" s="25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2:20" ht="12.75">
      <c r="B364" s="24"/>
      <c r="C364" s="24"/>
      <c r="D364" s="25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2:20" ht="12.75">
      <c r="B365" s="24"/>
      <c r="C365" s="24"/>
      <c r="D365" s="25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2:20" ht="12.75">
      <c r="B366" s="24"/>
      <c r="C366" s="24"/>
      <c r="D366" s="25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2:20" ht="12.75">
      <c r="B367" s="24"/>
      <c r="C367" s="24"/>
      <c r="D367" s="25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2:20" ht="12.75">
      <c r="B368" s="24"/>
      <c r="C368" s="24"/>
      <c r="D368" s="25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2:20" ht="12.75">
      <c r="B369" s="24"/>
      <c r="C369" s="24"/>
      <c r="D369" s="25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2:20" ht="12.75">
      <c r="B370" s="24"/>
      <c r="C370" s="24"/>
      <c r="D370" s="25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2:20" ht="12.75">
      <c r="B371" s="24"/>
      <c r="C371" s="24"/>
      <c r="D371" s="25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2:20" ht="12.75">
      <c r="B372" s="24"/>
      <c r="C372" s="24"/>
      <c r="D372" s="25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2:20" ht="12.75">
      <c r="B373" s="24"/>
      <c r="C373" s="24"/>
      <c r="D373" s="25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2:20" ht="12.75">
      <c r="B374" s="24"/>
      <c r="C374" s="24"/>
      <c r="D374" s="25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2:20" ht="12.75">
      <c r="B375" s="24"/>
      <c r="C375" s="24"/>
      <c r="D375" s="25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2:20" ht="12.75">
      <c r="B376" s="24"/>
      <c r="C376" s="24"/>
      <c r="D376" s="25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2:20" ht="12.75">
      <c r="B377" s="24"/>
      <c r="C377" s="24"/>
      <c r="D377" s="25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2:20" ht="12.75">
      <c r="B378" s="24"/>
      <c r="C378" s="24"/>
      <c r="D378" s="25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2:20" ht="12.75">
      <c r="B379" s="24"/>
      <c r="C379" s="24"/>
      <c r="D379" s="25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2:20" ht="12.75">
      <c r="B380" s="24"/>
      <c r="C380" s="24"/>
      <c r="D380" s="25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2:20" ht="12.75">
      <c r="B381" s="24"/>
      <c r="C381" s="24"/>
      <c r="D381" s="25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2:20" ht="12.75">
      <c r="B382" s="24"/>
      <c r="C382" s="24"/>
      <c r="D382" s="25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2:20" ht="12.75">
      <c r="B383" s="24"/>
      <c r="C383" s="24"/>
      <c r="D383" s="25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2:20" ht="12.75">
      <c r="B384" s="24"/>
      <c r="C384" s="24"/>
      <c r="D384" s="25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2:20" ht="12.75">
      <c r="B385" s="24"/>
      <c r="C385" s="24"/>
      <c r="D385" s="25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2:20" ht="12.75">
      <c r="B386" s="24"/>
      <c r="C386" s="24"/>
      <c r="D386" s="25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2:20" ht="12.75">
      <c r="B387" s="24"/>
      <c r="C387" s="24"/>
      <c r="D387" s="25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2:20" ht="12.75">
      <c r="B388" s="24"/>
      <c r="C388" s="24"/>
      <c r="D388" s="25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2:20" ht="12.75">
      <c r="B389" s="24"/>
      <c r="C389" s="24"/>
      <c r="D389" s="25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2:20" ht="12.75">
      <c r="B390" s="24"/>
      <c r="C390" s="24"/>
      <c r="D390" s="25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2:20" ht="12.75">
      <c r="B391" s="24"/>
      <c r="C391" s="24"/>
      <c r="D391" s="25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2:20" ht="12.75">
      <c r="B392" s="24"/>
      <c r="C392" s="24"/>
      <c r="D392" s="25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2:20" ht="12.75">
      <c r="B393" s="24"/>
      <c r="C393" s="24"/>
      <c r="D393" s="25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2:20" ht="12.75">
      <c r="B394" s="24"/>
      <c r="C394" s="24"/>
      <c r="D394" s="25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2:20" ht="12.75">
      <c r="B395" s="24"/>
      <c r="C395" s="24"/>
      <c r="D395" s="25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2:20" ht="12.75">
      <c r="B396" s="24"/>
      <c r="C396" s="24"/>
      <c r="D396" s="25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2:20" ht="12.75">
      <c r="B397" s="24"/>
      <c r="C397" s="24"/>
      <c r="D397" s="25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2:20" ht="12.75">
      <c r="B398" s="24"/>
      <c r="C398" s="24"/>
      <c r="D398" s="25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2:20" ht="12.75">
      <c r="B399" s="24"/>
      <c r="C399" s="24"/>
      <c r="D399" s="25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2:20" ht="12.75">
      <c r="B400" s="24"/>
      <c r="C400" s="24"/>
      <c r="D400" s="25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2:20" ht="12.75">
      <c r="B401" s="24"/>
      <c r="C401" s="24"/>
      <c r="D401" s="25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2:20" ht="12.75">
      <c r="B402" s="24"/>
      <c r="C402" s="24"/>
      <c r="D402" s="25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2:20" ht="12.75">
      <c r="B403" s="24"/>
      <c r="C403" s="24"/>
      <c r="D403" s="25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2:20" ht="12.75">
      <c r="B404" s="24"/>
      <c r="C404" s="24"/>
      <c r="D404" s="25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2:20" ht="12.75">
      <c r="B405" s="24"/>
      <c r="C405" s="24"/>
      <c r="D405" s="25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2:20" ht="12.75">
      <c r="B406" s="24"/>
      <c r="C406" s="24"/>
      <c r="D406" s="25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2:20" ht="12.75">
      <c r="B407" s="24"/>
      <c r="C407" s="24"/>
      <c r="D407" s="25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2:20" ht="12.75">
      <c r="B408" s="24"/>
      <c r="C408" s="24"/>
      <c r="D408" s="25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2:20" ht="12.75">
      <c r="B409" s="24"/>
      <c r="C409" s="24"/>
      <c r="D409" s="25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2:20" ht="12.75">
      <c r="B410" s="24"/>
      <c r="C410" s="24"/>
      <c r="D410" s="25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2:20" ht="12.75">
      <c r="B411" s="24"/>
      <c r="C411" s="24"/>
      <c r="D411" s="25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2:20" ht="12.75">
      <c r="B412" s="24"/>
      <c r="C412" s="24"/>
      <c r="D412" s="25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2:20" ht="12.75">
      <c r="B413" s="24"/>
      <c r="C413" s="24"/>
      <c r="D413" s="25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2:20" ht="12.75">
      <c r="B414" s="24"/>
      <c r="C414" s="24"/>
      <c r="D414" s="25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2:20" ht="12.75">
      <c r="B415" s="24"/>
      <c r="C415" s="24"/>
      <c r="D415" s="25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2:20" ht="12.75">
      <c r="B416" s="24"/>
      <c r="C416" s="24"/>
      <c r="D416" s="25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2:20" ht="12.75">
      <c r="B417" s="24"/>
      <c r="C417" s="24"/>
      <c r="D417" s="25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2:20" ht="12.75">
      <c r="B418" s="24"/>
      <c r="C418" s="24"/>
      <c r="D418" s="25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2:20" ht="12.75">
      <c r="B419" s="24"/>
      <c r="C419" s="24"/>
      <c r="D419" s="25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2:20" ht="12.75">
      <c r="B420" s="24"/>
      <c r="C420" s="24"/>
      <c r="D420" s="25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2:20" ht="12.75">
      <c r="B421" s="24"/>
      <c r="C421" s="24"/>
      <c r="D421" s="25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2:20" ht="12.75">
      <c r="B422" s="24"/>
      <c r="C422" s="24"/>
      <c r="D422" s="25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2:20" ht="12.75">
      <c r="B423" s="24"/>
      <c r="C423" s="24"/>
      <c r="D423" s="25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2:20" ht="12.75">
      <c r="B424" s="24"/>
      <c r="C424" s="24"/>
      <c r="D424" s="25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2:20" ht="12.75">
      <c r="B425" s="24"/>
      <c r="C425" s="24"/>
      <c r="D425" s="25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2:20" ht="12.75">
      <c r="B426" s="24"/>
      <c r="C426" s="24"/>
      <c r="D426" s="25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2:20" ht="12.75">
      <c r="B427" s="24"/>
      <c r="C427" s="24"/>
      <c r="D427" s="25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2:20" ht="12.75">
      <c r="B428" s="24"/>
      <c r="C428" s="24"/>
      <c r="D428" s="25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2:20" ht="12.75">
      <c r="B429" s="24"/>
      <c r="C429" s="24"/>
      <c r="D429" s="25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2:20" ht="12.75">
      <c r="B430" s="24"/>
      <c r="C430" s="24"/>
      <c r="D430" s="25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2:20" ht="12.75">
      <c r="B431" s="24"/>
      <c r="C431" s="24"/>
      <c r="D431" s="25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2:20" ht="12.75">
      <c r="B432" s="24"/>
      <c r="C432" s="24"/>
      <c r="D432" s="25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2:20" ht="12.75">
      <c r="B433" s="24"/>
      <c r="C433" s="24"/>
      <c r="D433" s="25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2:20" ht="12.75">
      <c r="B434" s="24"/>
      <c r="C434" s="24"/>
      <c r="D434" s="25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2:20" ht="12.75">
      <c r="B435" s="24"/>
      <c r="C435" s="24"/>
      <c r="D435" s="25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2:20" ht="12.75">
      <c r="B436" s="24"/>
      <c r="C436" s="24"/>
      <c r="D436" s="25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2:20" ht="12.75">
      <c r="B437" s="24"/>
      <c r="C437" s="24"/>
      <c r="D437" s="25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2:20" ht="12.75">
      <c r="B438" s="24"/>
      <c r="C438" s="24"/>
      <c r="D438" s="25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2:20" ht="12.75">
      <c r="B439" s="24"/>
      <c r="C439" s="24"/>
      <c r="D439" s="25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2:20" ht="12.75">
      <c r="B440" s="24"/>
      <c r="C440" s="24"/>
      <c r="D440" s="25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2:20" ht="12.75">
      <c r="B441" s="24"/>
      <c r="C441" s="24"/>
      <c r="D441" s="25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2:20" ht="12.75">
      <c r="B442" s="24"/>
      <c r="C442" s="24"/>
      <c r="D442" s="25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2:20" ht="12.75">
      <c r="B443" s="24"/>
      <c r="C443" s="24"/>
      <c r="D443" s="25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2:20" ht="12.75">
      <c r="B444" s="24"/>
      <c r="C444" s="24"/>
      <c r="D444" s="25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2:20" ht="12.75">
      <c r="B445" s="24"/>
      <c r="C445" s="24"/>
      <c r="D445" s="25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2:20" ht="12.75">
      <c r="B446" s="24"/>
      <c r="C446" s="24"/>
      <c r="D446" s="25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2:20" ht="12.75">
      <c r="B447" s="24"/>
      <c r="C447" s="24"/>
      <c r="D447" s="25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2:20" ht="12.75">
      <c r="B448" s="24"/>
      <c r="C448" s="24"/>
      <c r="D448" s="25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2:20" ht="12.75">
      <c r="B449" s="24"/>
      <c r="C449" s="24"/>
      <c r="D449" s="25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2:20" ht="12.75">
      <c r="B450" s="24"/>
      <c r="C450" s="24"/>
      <c r="D450" s="25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2:20" ht="12.75">
      <c r="B451" s="24"/>
      <c r="C451" s="24"/>
      <c r="D451" s="25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2:20" ht="12.75">
      <c r="B452" s="24"/>
      <c r="C452" s="24"/>
      <c r="D452" s="25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2:20" ht="12.75">
      <c r="B453" s="24"/>
      <c r="C453" s="24"/>
      <c r="D453" s="25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2:20" ht="12.75">
      <c r="B454" s="24"/>
      <c r="C454" s="24"/>
      <c r="D454" s="25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2:20" ht="12.75">
      <c r="B455" s="24"/>
      <c r="C455" s="24"/>
      <c r="D455" s="25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2:20" ht="12.75">
      <c r="B456" s="24"/>
      <c r="C456" s="24"/>
      <c r="D456" s="25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2:20" ht="12.75">
      <c r="B457" s="24"/>
      <c r="C457" s="24"/>
      <c r="D457" s="25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2:20" ht="12.75">
      <c r="B458" s="24"/>
      <c r="C458" s="24"/>
      <c r="D458" s="25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2:20" ht="12.75">
      <c r="B459" s="24"/>
      <c r="C459" s="24"/>
      <c r="D459" s="25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2:20" ht="12.75">
      <c r="B460" s="24"/>
      <c r="C460" s="24"/>
      <c r="D460" s="25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2:20" ht="12.75">
      <c r="B461" s="24"/>
      <c r="C461" s="24"/>
      <c r="D461" s="25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2:20" ht="12.75">
      <c r="B462" s="24"/>
      <c r="C462" s="24"/>
      <c r="D462" s="25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2:20" ht="12.75">
      <c r="B463" s="24"/>
      <c r="C463" s="24"/>
      <c r="D463" s="25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2:20" ht="12.75">
      <c r="B464" s="24"/>
      <c r="C464" s="24"/>
      <c r="D464" s="25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2:20" ht="12.75">
      <c r="B465" s="24"/>
      <c r="C465" s="24"/>
      <c r="D465" s="25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2:20" ht="12.75">
      <c r="B466" s="24"/>
      <c r="C466" s="24"/>
      <c r="D466" s="25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2:20" ht="12.75">
      <c r="B467" s="24"/>
      <c r="C467" s="24"/>
      <c r="D467" s="25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2:20" ht="12.75">
      <c r="B468" s="24"/>
      <c r="C468" s="24"/>
      <c r="D468" s="25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2:20" ht="12.75">
      <c r="B469" s="24"/>
      <c r="C469" s="24"/>
      <c r="D469" s="25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2:20" ht="12.75">
      <c r="B470" s="24"/>
      <c r="C470" s="24"/>
      <c r="D470" s="25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2:20" ht="12.75">
      <c r="B471" s="24"/>
      <c r="C471" s="24"/>
      <c r="D471" s="25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2:20" ht="12.75">
      <c r="B472" s="24"/>
      <c r="C472" s="24"/>
      <c r="D472" s="25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2:20" ht="12.75">
      <c r="B473" s="24"/>
      <c r="C473" s="24"/>
      <c r="D473" s="25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2:20" ht="12.75">
      <c r="B474" s="24"/>
      <c r="C474" s="24"/>
      <c r="D474" s="25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2:20" ht="12.75">
      <c r="B475" s="24"/>
      <c r="C475" s="24"/>
      <c r="D475" s="25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2:20" ht="12.75">
      <c r="B476" s="24"/>
      <c r="C476" s="24"/>
      <c r="D476" s="25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2:20" ht="12.75">
      <c r="B477" s="24"/>
      <c r="C477" s="24"/>
      <c r="D477" s="25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2:20" ht="12.75">
      <c r="B478" s="24"/>
      <c r="C478" s="24"/>
      <c r="D478" s="25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2:20" ht="12.75">
      <c r="B479" s="24"/>
      <c r="C479" s="24"/>
      <c r="D479" s="25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2:20" ht="12.75">
      <c r="B480" s="24"/>
      <c r="C480" s="24"/>
      <c r="D480" s="25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2:20" ht="12.75">
      <c r="B481" s="24"/>
      <c r="C481" s="24"/>
      <c r="D481" s="25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2:20" ht="12.75">
      <c r="B482" s="24"/>
      <c r="C482" s="24"/>
      <c r="D482" s="25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2:20" ht="12.75">
      <c r="B483" s="24"/>
      <c r="C483" s="24"/>
      <c r="D483" s="25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2:20" ht="12.75">
      <c r="B484" s="24"/>
      <c r="C484" s="24"/>
      <c r="D484" s="25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2:20" ht="12.75">
      <c r="B485" s="24"/>
      <c r="C485" s="24"/>
      <c r="D485" s="25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2:20" ht="12.75">
      <c r="B486" s="24"/>
      <c r="C486" s="24"/>
      <c r="D486" s="25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2:20" ht="12.75">
      <c r="B487" s="24"/>
      <c r="C487" s="24"/>
      <c r="D487" s="25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2:20" ht="12.75">
      <c r="B488" s="24"/>
      <c r="C488" s="24"/>
      <c r="D488" s="25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2:20" ht="12.75">
      <c r="B489" s="24"/>
      <c r="C489" s="24"/>
      <c r="D489" s="25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2:20" ht="12.75">
      <c r="B490" s="24"/>
      <c r="C490" s="24"/>
      <c r="D490" s="25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2:20" ht="12.75">
      <c r="B491" s="24"/>
      <c r="C491" s="24"/>
      <c r="D491" s="25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2:20" ht="12.75">
      <c r="B492" s="24"/>
      <c r="C492" s="24"/>
      <c r="D492" s="25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2:20" ht="12.75">
      <c r="B493" s="24"/>
      <c r="C493" s="24"/>
      <c r="D493" s="25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2:20" ht="12.75">
      <c r="B494" s="24"/>
      <c r="C494" s="24"/>
      <c r="D494" s="25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2:20" ht="12.75">
      <c r="B495" s="24"/>
      <c r="C495" s="24"/>
      <c r="D495" s="25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2:20" ht="12.75">
      <c r="B496" s="24"/>
      <c r="C496" s="24"/>
      <c r="D496" s="25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2:20" ht="12.75">
      <c r="B497" s="24"/>
      <c r="C497" s="24"/>
      <c r="D497" s="25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2:20" ht="12.75">
      <c r="B498" s="24"/>
      <c r="C498" s="24"/>
      <c r="D498" s="25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2:20" ht="12.75">
      <c r="B499" s="24"/>
      <c r="C499" s="24"/>
      <c r="D499" s="25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2:20" ht="12.75">
      <c r="B500" s="24"/>
      <c r="C500" s="24"/>
      <c r="D500" s="25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2:20" ht="12.75">
      <c r="B501" s="24"/>
      <c r="C501" s="24"/>
      <c r="D501" s="25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2:20" ht="12.75">
      <c r="B502" s="24"/>
      <c r="C502" s="24"/>
      <c r="D502" s="25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2:20" ht="12.75">
      <c r="B503" s="24"/>
      <c r="C503" s="24"/>
      <c r="D503" s="25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2:20" ht="12.75">
      <c r="B504" s="24"/>
      <c r="C504" s="24"/>
      <c r="D504" s="25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2:20" ht="12.75">
      <c r="B505" s="24"/>
      <c r="C505" s="24"/>
      <c r="D505" s="25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2:20" ht="12.75">
      <c r="B506" s="24"/>
      <c r="C506" s="24"/>
      <c r="D506" s="25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2:20" ht="12.75">
      <c r="B507" s="24"/>
      <c r="C507" s="24"/>
      <c r="D507" s="25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2:20" ht="12.75">
      <c r="B508" s="24"/>
      <c r="C508" s="24"/>
      <c r="D508" s="25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2:20" ht="12.75">
      <c r="B509" s="24"/>
      <c r="C509" s="24"/>
      <c r="D509" s="25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2:20" ht="12.75">
      <c r="B510" s="24"/>
      <c r="C510" s="24"/>
      <c r="D510" s="25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2:20" ht="12.75">
      <c r="B511" s="24"/>
      <c r="C511" s="24"/>
      <c r="D511" s="25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2:20" ht="12.75">
      <c r="B512" s="24"/>
      <c r="C512" s="24"/>
      <c r="D512" s="25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2:20" ht="12.75">
      <c r="B513" s="24"/>
      <c r="C513" s="24"/>
      <c r="D513" s="25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2:20" ht="12.75">
      <c r="B514" s="24"/>
      <c r="C514" s="24"/>
      <c r="D514" s="25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2:20" ht="12.75">
      <c r="B515" s="24"/>
      <c r="C515" s="24"/>
      <c r="D515" s="25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2:20" ht="12.75">
      <c r="B516" s="24"/>
      <c r="C516" s="24"/>
      <c r="D516" s="25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2:20" ht="12.75">
      <c r="B517" s="24"/>
      <c r="C517" s="24"/>
      <c r="D517" s="25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2:20" ht="12.75">
      <c r="B518" s="24"/>
      <c r="C518" s="24"/>
      <c r="D518" s="25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2:20" ht="12.75">
      <c r="B519" s="24"/>
      <c r="C519" s="24"/>
      <c r="D519" s="25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2:20" ht="12.75">
      <c r="B520" s="24"/>
      <c r="C520" s="24"/>
      <c r="D520" s="25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2:20" ht="12.75">
      <c r="B521" s="24"/>
      <c r="C521" s="24"/>
      <c r="D521" s="25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2:20" ht="12.75">
      <c r="B522" s="24"/>
      <c r="C522" s="24"/>
      <c r="D522" s="25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2:20" ht="12.75">
      <c r="B523" s="24"/>
      <c r="C523" s="24"/>
      <c r="D523" s="25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2:20" ht="12.75">
      <c r="B524" s="24"/>
      <c r="C524" s="24"/>
      <c r="D524" s="25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2:20" ht="12.75">
      <c r="B525" s="24"/>
      <c r="C525" s="24"/>
      <c r="D525" s="25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2:20" ht="12.75">
      <c r="B526" s="24"/>
      <c r="C526" s="24"/>
      <c r="D526" s="25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2:20" ht="12.75">
      <c r="B527" s="24"/>
      <c r="C527" s="24"/>
      <c r="D527" s="25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2:20" ht="12.75">
      <c r="B528" s="24"/>
      <c r="C528" s="24"/>
      <c r="D528" s="25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2:20" ht="12.75">
      <c r="B529" s="24"/>
      <c r="C529" s="24"/>
      <c r="D529" s="25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2:20" ht="12.75">
      <c r="B530" s="24"/>
      <c r="C530" s="24"/>
      <c r="D530" s="25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2:20" ht="12.75">
      <c r="B531" s="24"/>
      <c r="C531" s="24"/>
      <c r="D531" s="25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2:20" ht="12.75">
      <c r="B532" s="24"/>
      <c r="C532" s="24"/>
      <c r="D532" s="25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2:20" ht="12.75">
      <c r="B533" s="24"/>
      <c r="C533" s="24"/>
      <c r="D533" s="25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2:20" ht="12.75">
      <c r="B534" s="24"/>
      <c r="C534" s="24"/>
      <c r="D534" s="25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2:20" ht="12.75">
      <c r="B535" s="24"/>
      <c r="C535" s="24"/>
      <c r="D535" s="25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2:20" ht="12.75">
      <c r="B536" s="24"/>
      <c r="C536" s="24"/>
      <c r="D536" s="25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2:20" ht="12.75">
      <c r="B537" s="24"/>
      <c r="C537" s="24"/>
      <c r="D537" s="25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2:20" ht="12.75">
      <c r="B538" s="24"/>
      <c r="C538" s="24"/>
      <c r="D538" s="25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2:20" ht="12.75">
      <c r="B539" s="24"/>
      <c r="C539" s="24"/>
      <c r="D539" s="25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2:20" ht="12.75">
      <c r="B540" s="24"/>
      <c r="C540" s="24"/>
      <c r="D540" s="25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2:20" ht="12.75">
      <c r="B541" s="24"/>
      <c r="C541" s="24"/>
      <c r="D541" s="25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2:20" ht="12.75">
      <c r="B542" s="24"/>
      <c r="C542" s="24"/>
      <c r="D542" s="25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2:20" ht="12.75">
      <c r="B543" s="24"/>
      <c r="C543" s="24"/>
      <c r="D543" s="25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2:20" ht="12.75">
      <c r="B544" s="24"/>
      <c r="C544" s="24"/>
      <c r="D544" s="25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2:20" ht="12.75">
      <c r="B545" s="24"/>
      <c r="C545" s="24"/>
      <c r="D545" s="25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2:20" ht="12.75">
      <c r="B546" s="24"/>
      <c r="C546" s="24"/>
      <c r="D546" s="25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2:20" ht="12.75">
      <c r="B547" s="24"/>
      <c r="C547" s="24"/>
      <c r="D547" s="25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2:20" ht="12.75">
      <c r="B548" s="24"/>
      <c r="C548" s="24"/>
      <c r="D548" s="25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2:20" ht="12.75">
      <c r="B549" s="24"/>
      <c r="C549" s="24"/>
      <c r="D549" s="25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2:20" ht="12.75">
      <c r="B550" s="24"/>
      <c r="C550" s="24"/>
      <c r="D550" s="25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2:20" ht="12.75">
      <c r="B551" s="24"/>
      <c r="C551" s="24"/>
      <c r="D551" s="25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2:20" ht="12.75">
      <c r="B552" s="24"/>
      <c r="C552" s="24"/>
      <c r="D552" s="25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2:20" ht="12.75">
      <c r="B553" s="24"/>
      <c r="C553" s="24"/>
      <c r="D553" s="25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2:20" ht="12.75">
      <c r="B554" s="24"/>
      <c r="C554" s="24"/>
      <c r="D554" s="25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2:20" ht="12.75">
      <c r="B555" s="24"/>
      <c r="C555" s="24"/>
      <c r="D555" s="25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2:20" ht="12.75">
      <c r="B556" s="24"/>
      <c r="C556" s="24"/>
      <c r="D556" s="25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2:20" ht="12.75">
      <c r="B557" s="24"/>
      <c r="C557" s="24"/>
      <c r="D557" s="25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2:20" ht="12.75">
      <c r="B558" s="24"/>
      <c r="C558" s="24"/>
      <c r="D558" s="25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2:20" ht="12.75">
      <c r="B559" s="24"/>
      <c r="C559" s="24"/>
      <c r="D559" s="25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2:20" ht="12.75">
      <c r="B560" s="24"/>
      <c r="C560" s="24"/>
      <c r="D560" s="25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2:20" ht="12.75">
      <c r="B561" s="24"/>
      <c r="C561" s="24"/>
      <c r="D561" s="25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2:20" ht="12.75">
      <c r="B562" s="24"/>
      <c r="C562" s="24"/>
      <c r="D562" s="25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2:20" ht="12.75">
      <c r="B563" s="24"/>
      <c r="C563" s="24"/>
      <c r="D563" s="25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2:20" ht="12.75">
      <c r="B564" s="24"/>
      <c r="C564" s="24"/>
      <c r="D564" s="25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2:20" ht="12.75">
      <c r="B565" s="24"/>
      <c r="C565" s="24"/>
      <c r="D565" s="25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2:20" ht="12.75">
      <c r="B566" s="24"/>
      <c r="C566" s="24"/>
      <c r="D566" s="25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2:20" ht="12.75">
      <c r="B567" s="24"/>
      <c r="C567" s="24"/>
      <c r="D567" s="25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2:20" ht="12.75">
      <c r="B568" s="24"/>
      <c r="C568" s="24"/>
      <c r="D568" s="25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2:20" ht="12.75">
      <c r="B569" s="24"/>
      <c r="C569" s="24"/>
      <c r="D569" s="25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2:20" ht="12.75">
      <c r="B570" s="24"/>
      <c r="C570" s="24"/>
      <c r="D570" s="25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2:20" ht="12.75">
      <c r="B571" s="24"/>
      <c r="C571" s="24"/>
      <c r="D571" s="25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2:20" ht="12.75">
      <c r="B572" s="24"/>
      <c r="C572" s="24"/>
      <c r="D572" s="25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2:20" ht="12.75">
      <c r="B573" s="24"/>
      <c r="C573" s="24"/>
      <c r="D573" s="25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2:20" ht="12.75">
      <c r="B574" s="24"/>
      <c r="C574" s="24"/>
      <c r="D574" s="25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2:20" ht="12.75">
      <c r="B575" s="24"/>
      <c r="C575" s="24"/>
      <c r="D575" s="25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2:20" ht="12.75">
      <c r="B576" s="24"/>
      <c r="C576" s="24"/>
      <c r="D576" s="25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2:20" ht="12.75">
      <c r="B577" s="24"/>
      <c r="C577" s="24"/>
      <c r="D577" s="25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2:20" ht="12.75">
      <c r="B578" s="24"/>
      <c r="C578" s="24"/>
      <c r="D578" s="25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2:20" ht="12.75">
      <c r="B579" s="24"/>
      <c r="C579" s="24"/>
      <c r="D579" s="25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2:20" ht="12.75">
      <c r="B580" s="24"/>
      <c r="C580" s="24"/>
      <c r="D580" s="25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2:20" ht="12.75">
      <c r="B581" s="24"/>
      <c r="C581" s="24"/>
      <c r="D581" s="25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2:20" ht="12.75">
      <c r="B582" s="24"/>
      <c r="C582" s="24"/>
      <c r="D582" s="25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2:20" ht="12.75">
      <c r="B583" s="24"/>
      <c r="C583" s="24"/>
      <c r="D583" s="25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2:20" ht="12.75">
      <c r="B584" s="24"/>
      <c r="C584" s="24"/>
      <c r="D584" s="25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2:20" ht="12.75">
      <c r="B585" s="24"/>
      <c r="C585" s="24"/>
      <c r="D585" s="25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2:20" ht="12.75">
      <c r="B586" s="24"/>
      <c r="C586" s="24"/>
      <c r="D586" s="25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2:20" ht="12.75">
      <c r="B587" s="24"/>
      <c r="C587" s="24"/>
      <c r="D587" s="25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2:20" ht="12.75">
      <c r="B588" s="24"/>
      <c r="C588" s="24"/>
      <c r="D588" s="25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2:20" ht="12.75">
      <c r="B589" s="24"/>
      <c r="C589" s="24"/>
      <c r="D589" s="25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2:20" ht="12.75">
      <c r="B590" s="24"/>
      <c r="C590" s="24"/>
      <c r="D590" s="25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2:20" ht="12.75">
      <c r="B591" s="24"/>
      <c r="C591" s="24"/>
      <c r="D591" s="25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2:20" ht="12.75">
      <c r="B592" s="24"/>
      <c r="C592" s="24"/>
      <c r="D592" s="25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2:20" ht="12.75">
      <c r="B593" s="24"/>
      <c r="C593" s="24"/>
      <c r="D593" s="25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2:20" ht="12.75">
      <c r="B594" s="24"/>
      <c r="C594" s="24"/>
      <c r="D594" s="25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2:20" ht="12.75">
      <c r="B595" s="24"/>
      <c r="C595" s="24"/>
      <c r="D595" s="25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2:20" ht="12.75">
      <c r="B596" s="24"/>
      <c r="C596" s="24"/>
      <c r="D596" s="25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2:20" ht="12.75">
      <c r="B597" s="24"/>
      <c r="C597" s="24"/>
      <c r="D597" s="25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2:20" ht="12.75">
      <c r="B598" s="24"/>
      <c r="C598" s="24"/>
      <c r="D598" s="25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2:20" ht="12.75">
      <c r="B599" s="24"/>
      <c r="C599" s="24"/>
      <c r="D599" s="25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2:20" ht="12.75">
      <c r="B600" s="24"/>
      <c r="C600" s="24"/>
      <c r="D600" s="25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2:20" ht="12.75">
      <c r="B601" s="24"/>
      <c r="C601" s="24"/>
      <c r="D601" s="25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2:20" ht="12.75">
      <c r="B602" s="24"/>
      <c r="C602" s="24"/>
      <c r="D602" s="25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2:20" ht="12.75">
      <c r="B603" s="24"/>
      <c r="C603" s="24"/>
      <c r="D603" s="25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2:20" ht="12.75">
      <c r="B604" s="24"/>
      <c r="C604" s="24"/>
      <c r="D604" s="25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2:20" ht="12.75">
      <c r="B605" s="24"/>
      <c r="C605" s="24"/>
      <c r="D605" s="25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2:20" ht="12.75">
      <c r="B606" s="24"/>
      <c r="C606" s="24"/>
      <c r="D606" s="25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2:20" ht="12.75">
      <c r="B607" s="24"/>
      <c r="C607" s="24"/>
      <c r="D607" s="25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2:20" ht="12.75">
      <c r="B608" s="24"/>
      <c r="C608" s="24"/>
      <c r="D608" s="25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2:20" ht="12.75">
      <c r="B609" s="24"/>
      <c r="C609" s="24"/>
      <c r="D609" s="25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2:20" ht="12.75">
      <c r="B610" s="24"/>
      <c r="C610" s="24"/>
      <c r="D610" s="25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2:20" ht="12.75">
      <c r="B611" s="24"/>
      <c r="C611" s="24"/>
      <c r="D611" s="25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2:20" ht="12.75">
      <c r="B612" s="24"/>
      <c r="C612" s="24"/>
      <c r="D612" s="25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2:20" ht="12.75">
      <c r="B613" s="24"/>
      <c r="C613" s="24"/>
      <c r="D613" s="25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2:20" ht="12.75">
      <c r="B614" s="24"/>
      <c r="C614" s="24"/>
      <c r="D614" s="25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2:20" ht="12.75">
      <c r="B615" s="24"/>
      <c r="C615" s="24"/>
      <c r="D615" s="25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2:20" ht="12.75">
      <c r="B616" s="24"/>
      <c r="C616" s="24"/>
      <c r="D616" s="25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2:20" ht="12.75">
      <c r="B617" s="24"/>
      <c r="C617" s="24"/>
      <c r="D617" s="25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2:20" ht="12.75">
      <c r="B618" s="24"/>
      <c r="C618" s="24"/>
      <c r="D618" s="25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2:20" ht="12.75">
      <c r="B619" s="24"/>
      <c r="C619" s="24"/>
      <c r="D619" s="25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2:20" ht="12.75">
      <c r="B620" s="24"/>
      <c r="C620" s="24"/>
      <c r="D620" s="25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2:20" ht="12.75">
      <c r="B621" s="24"/>
      <c r="C621" s="24"/>
      <c r="D621" s="25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2:20" ht="12.75">
      <c r="B622" s="24"/>
      <c r="C622" s="24"/>
      <c r="D622" s="25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2:20" ht="12.75">
      <c r="B623" s="24"/>
      <c r="C623" s="24"/>
      <c r="D623" s="25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2:20" ht="12.75">
      <c r="B624" s="24"/>
      <c r="C624" s="24"/>
      <c r="D624" s="25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2:20" ht="12.75">
      <c r="B625" s="24"/>
      <c r="C625" s="24"/>
      <c r="D625" s="25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2:20" ht="12.75">
      <c r="B626" s="24"/>
      <c r="C626" s="24"/>
      <c r="D626" s="25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2:20" ht="12.75">
      <c r="B627" s="24"/>
      <c r="C627" s="24"/>
      <c r="D627" s="25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2:20" ht="12.75">
      <c r="B628" s="24"/>
      <c r="C628" s="24"/>
      <c r="D628" s="25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2:20" ht="12.75">
      <c r="B629" s="24"/>
      <c r="C629" s="24"/>
      <c r="D629" s="25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2:20" ht="12.75">
      <c r="B630" s="24"/>
      <c r="C630" s="24"/>
      <c r="D630" s="25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2:20" ht="12.75">
      <c r="B631" s="24"/>
      <c r="C631" s="24"/>
      <c r="D631" s="25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2:20" ht="12.75">
      <c r="B632" s="24"/>
      <c r="C632" s="24"/>
      <c r="D632" s="25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2:20" ht="12.75">
      <c r="B633" s="24"/>
      <c r="C633" s="24"/>
      <c r="D633" s="25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2:20" ht="12.75">
      <c r="B634" s="24"/>
      <c r="C634" s="24"/>
      <c r="D634" s="25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2:20" ht="12.75">
      <c r="B635" s="24"/>
      <c r="C635" s="24"/>
      <c r="D635" s="25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2:20" ht="12.75">
      <c r="B636" s="24"/>
      <c r="C636" s="24"/>
      <c r="D636" s="25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2:20" ht="12.75">
      <c r="B637" s="24"/>
      <c r="C637" s="24"/>
      <c r="D637" s="25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2:20" ht="12.75">
      <c r="B638" s="24"/>
      <c r="C638" s="24"/>
      <c r="D638" s="25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2:20" ht="12.75">
      <c r="B639" s="24"/>
      <c r="C639" s="24"/>
      <c r="D639" s="25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2:20" ht="12.75">
      <c r="B640" s="24"/>
      <c r="C640" s="24"/>
      <c r="D640" s="25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2:20" ht="12.75">
      <c r="B641" s="24"/>
      <c r="C641" s="24"/>
      <c r="D641" s="25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2:20" ht="12.75">
      <c r="B642" s="24"/>
      <c r="C642" s="24"/>
      <c r="D642" s="25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2:20" ht="12.75">
      <c r="B643" s="24"/>
      <c r="C643" s="24"/>
      <c r="D643" s="25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2:20" ht="12.75">
      <c r="B644" s="24"/>
      <c r="C644" s="24"/>
      <c r="D644" s="25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2:20" ht="12.75">
      <c r="B645" s="24"/>
      <c r="C645" s="24"/>
      <c r="D645" s="25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2:20" ht="12.75">
      <c r="B646" s="24"/>
      <c r="C646" s="24"/>
      <c r="D646" s="25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2:20" ht="12.75">
      <c r="B647" s="24"/>
      <c r="C647" s="24"/>
      <c r="D647" s="25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2:20" ht="12.75">
      <c r="B648" s="24"/>
      <c r="C648" s="24"/>
      <c r="D648" s="25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2:20" ht="12.75">
      <c r="B649" s="24"/>
      <c r="C649" s="24"/>
      <c r="D649" s="25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2:20" ht="12.75">
      <c r="B650" s="24"/>
      <c r="C650" s="24"/>
      <c r="D650" s="25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2:20" ht="12.75">
      <c r="B651" s="24"/>
      <c r="C651" s="24"/>
      <c r="D651" s="25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2:20" ht="12.75">
      <c r="B652" s="24"/>
      <c r="C652" s="24"/>
      <c r="D652" s="25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2:20" ht="12.75">
      <c r="B653" s="24"/>
      <c r="C653" s="24"/>
      <c r="D653" s="25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2:20" ht="12.75">
      <c r="B654" s="24"/>
      <c r="C654" s="24"/>
      <c r="D654" s="25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2:20" ht="12.75">
      <c r="B655" s="24"/>
      <c r="C655" s="24"/>
      <c r="D655" s="25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2:20" ht="12.75">
      <c r="B656" s="24"/>
      <c r="C656" s="24"/>
      <c r="D656" s="25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2:20" ht="12.75">
      <c r="B657" s="24"/>
      <c r="C657" s="24"/>
      <c r="D657" s="25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2:20" ht="12.75">
      <c r="B658" s="24"/>
      <c r="C658" s="24"/>
      <c r="D658" s="25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2:20" ht="12.75">
      <c r="B659" s="24"/>
      <c r="C659" s="24"/>
      <c r="D659" s="25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2:20" ht="12.75">
      <c r="B660" s="24"/>
      <c r="C660" s="24"/>
      <c r="D660" s="25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2:20" ht="12.75">
      <c r="B661" s="24"/>
      <c r="C661" s="24"/>
      <c r="D661" s="25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2:20" ht="12.75">
      <c r="B662" s="24"/>
      <c r="C662" s="24"/>
      <c r="D662" s="25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2:20" ht="12.75">
      <c r="B663" s="24"/>
      <c r="C663" s="24"/>
      <c r="D663" s="25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2:20" ht="12.75">
      <c r="B664" s="24"/>
      <c r="C664" s="24"/>
      <c r="D664" s="25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2:20" ht="12.75">
      <c r="B665" s="24"/>
      <c r="C665" s="24"/>
      <c r="D665" s="25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2:20" ht="12.75">
      <c r="B666" s="24"/>
      <c r="C666" s="24"/>
      <c r="D666" s="25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2:20" ht="12.75">
      <c r="B667" s="24"/>
      <c r="C667" s="24"/>
      <c r="D667" s="25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2:20" ht="12.75">
      <c r="B668" s="24"/>
      <c r="C668" s="24"/>
      <c r="D668" s="25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2:20" ht="12.75">
      <c r="B669" s="24"/>
      <c r="C669" s="24"/>
      <c r="D669" s="25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2:20" ht="12.75">
      <c r="B670" s="24"/>
      <c r="C670" s="24"/>
      <c r="D670" s="25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2:20" ht="12.75">
      <c r="B671" s="24"/>
      <c r="C671" s="24"/>
      <c r="D671" s="25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2:20" ht="12.75">
      <c r="B672" s="24"/>
      <c r="C672" s="24"/>
      <c r="D672" s="25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2:20" ht="12.75">
      <c r="B673" s="24"/>
      <c r="C673" s="24"/>
      <c r="D673" s="25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2:20" ht="12.75">
      <c r="B674" s="24"/>
      <c r="C674" s="24"/>
      <c r="D674" s="25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2:20" ht="12.75">
      <c r="B675" s="24"/>
      <c r="C675" s="24"/>
      <c r="D675" s="25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2:20" ht="12.75">
      <c r="B676" s="24"/>
      <c r="C676" s="24"/>
      <c r="D676" s="25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2:20" ht="12.75">
      <c r="B677" s="24"/>
      <c r="C677" s="24"/>
      <c r="D677" s="25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2:20" ht="12.75">
      <c r="B678" s="24"/>
      <c r="C678" s="24"/>
      <c r="D678" s="25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2:20" ht="12.75">
      <c r="B679" s="24"/>
      <c r="C679" s="24"/>
      <c r="D679" s="25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2:20" ht="12.75">
      <c r="B680" s="24"/>
      <c r="C680" s="24"/>
      <c r="D680" s="25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2:20" ht="12.75">
      <c r="B681" s="24"/>
      <c r="C681" s="24"/>
      <c r="D681" s="25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2:20" ht="12.75">
      <c r="B682" s="24"/>
      <c r="C682" s="24"/>
      <c r="D682" s="25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2:20" ht="12.75">
      <c r="B683" s="24"/>
      <c r="C683" s="24"/>
      <c r="D683" s="25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2:20" ht="12.75">
      <c r="B684" s="24"/>
      <c r="C684" s="24"/>
      <c r="D684" s="25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2:20" ht="12.75">
      <c r="B685" s="24"/>
      <c r="C685" s="24"/>
      <c r="D685" s="25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2:20" ht="12.75">
      <c r="B686" s="24"/>
      <c r="C686" s="24"/>
      <c r="D686" s="25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2:20" ht="12.75">
      <c r="B687" s="24"/>
      <c r="C687" s="24"/>
      <c r="D687" s="25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2:20" ht="12.75">
      <c r="B688" s="24"/>
      <c r="C688" s="24"/>
      <c r="D688" s="25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2:20" ht="12.75">
      <c r="B689" s="24"/>
      <c r="C689" s="24"/>
      <c r="D689" s="25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2:20" ht="12.75">
      <c r="B690" s="24"/>
      <c r="C690" s="24"/>
      <c r="D690" s="25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2:20" ht="12.75">
      <c r="B691" s="24"/>
      <c r="C691" s="24"/>
      <c r="D691" s="25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2:20" ht="12.75">
      <c r="B692" s="24"/>
      <c r="C692" s="24"/>
      <c r="D692" s="25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2:20" ht="12.75">
      <c r="B693" s="24"/>
      <c r="C693" s="24"/>
      <c r="D693" s="25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2:20" ht="12.75">
      <c r="B694" s="24"/>
      <c r="C694" s="24"/>
      <c r="D694" s="25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2:20" ht="12.75">
      <c r="B695" s="24"/>
      <c r="C695" s="24"/>
      <c r="D695" s="25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2:20" ht="12.75">
      <c r="B696" s="24"/>
      <c r="C696" s="24"/>
      <c r="D696" s="25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2:20" ht="12.75">
      <c r="B697" s="24"/>
      <c r="C697" s="24"/>
      <c r="D697" s="25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2:20" ht="12.75">
      <c r="B698" s="24"/>
      <c r="C698" s="24"/>
      <c r="D698" s="25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2:20" ht="12.75">
      <c r="B699" s="24"/>
      <c r="C699" s="24"/>
      <c r="D699" s="25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2:20" ht="12.75">
      <c r="B700" s="24"/>
      <c r="C700" s="24"/>
      <c r="D700" s="25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2:20" ht="12.75">
      <c r="B701" s="24"/>
      <c r="C701" s="24"/>
      <c r="D701" s="25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2:20" ht="12.75">
      <c r="B702" s="24"/>
      <c r="C702" s="24"/>
      <c r="D702" s="25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2:20" ht="12.75">
      <c r="B703" s="24"/>
      <c r="C703" s="24"/>
      <c r="D703" s="25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2:20" ht="12.75">
      <c r="B704" s="24"/>
      <c r="C704" s="24"/>
      <c r="D704" s="25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2:20" ht="12.75">
      <c r="B705" s="24"/>
      <c r="C705" s="24"/>
      <c r="D705" s="25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2:20" ht="12.75">
      <c r="B706" s="24"/>
      <c r="C706" s="24"/>
      <c r="D706" s="25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2:20" ht="12.75">
      <c r="B707" s="24"/>
      <c r="C707" s="24"/>
      <c r="D707" s="25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2:20" ht="12.75">
      <c r="B708" s="24"/>
      <c r="C708" s="24"/>
      <c r="D708" s="25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2:20" ht="12.75">
      <c r="B709" s="24"/>
      <c r="C709" s="24"/>
      <c r="D709" s="25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2:20" ht="12.75">
      <c r="B710" s="24"/>
      <c r="C710" s="24"/>
      <c r="D710" s="25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2:20" ht="12.75">
      <c r="B711" s="24"/>
      <c r="C711" s="24"/>
      <c r="D711" s="25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2:20" ht="12.75">
      <c r="B712" s="24"/>
      <c r="C712" s="24"/>
      <c r="D712" s="25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2:20" ht="12.75">
      <c r="B713" s="24"/>
      <c r="C713" s="24"/>
      <c r="D713" s="25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2:20" ht="12.75">
      <c r="B714" s="24"/>
      <c r="C714" s="24"/>
      <c r="D714" s="25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2:20" ht="12.75">
      <c r="B715" s="24"/>
      <c r="C715" s="24"/>
      <c r="D715" s="25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2:20" ht="12.75">
      <c r="B716" s="24"/>
      <c r="C716" s="24"/>
      <c r="D716" s="25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2:20" ht="12.75">
      <c r="B717" s="24"/>
      <c r="C717" s="24"/>
      <c r="D717" s="25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2:20" ht="12.75">
      <c r="B718" s="24"/>
      <c r="C718" s="24"/>
      <c r="D718" s="25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2:20" ht="12.75">
      <c r="B719" s="24"/>
      <c r="C719" s="24"/>
      <c r="D719" s="25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2:20" ht="12.75">
      <c r="B720" s="24"/>
      <c r="C720" s="24"/>
      <c r="D720" s="25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2:20" ht="12.75">
      <c r="B721" s="24"/>
      <c r="C721" s="24"/>
      <c r="D721" s="25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2:20" ht="12.75">
      <c r="B722" s="24"/>
      <c r="C722" s="24"/>
      <c r="D722" s="25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2:20" ht="12.75">
      <c r="B723" s="24"/>
      <c r="C723" s="24"/>
      <c r="D723" s="25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2:20" ht="12.75">
      <c r="B724" s="24"/>
      <c r="C724" s="24"/>
      <c r="D724" s="25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2:20" ht="12.75">
      <c r="B725" s="24"/>
      <c r="C725" s="24"/>
      <c r="D725" s="25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2:20" ht="12.75">
      <c r="B726" s="24"/>
      <c r="C726" s="24"/>
      <c r="D726" s="25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2:20" ht="12.75">
      <c r="B727" s="24"/>
      <c r="C727" s="24"/>
      <c r="D727" s="25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2:20" ht="12.75">
      <c r="B728" s="24"/>
      <c r="C728" s="24"/>
      <c r="D728" s="25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2:20" ht="12.75">
      <c r="B729" s="24"/>
      <c r="C729" s="24"/>
      <c r="D729" s="25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2:20" ht="12.75">
      <c r="B730" s="24"/>
      <c r="C730" s="24"/>
      <c r="D730" s="25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2:20" ht="12.75">
      <c r="B731" s="24"/>
      <c r="C731" s="24"/>
      <c r="D731" s="25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2:20" ht="12.75">
      <c r="B732" s="24"/>
      <c r="C732" s="24"/>
      <c r="D732" s="25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2:20" ht="12.75">
      <c r="B733" s="24"/>
      <c r="C733" s="24"/>
      <c r="D733" s="25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2:20" ht="12.75">
      <c r="B734" s="24"/>
      <c r="C734" s="24"/>
      <c r="D734" s="25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2:20" ht="12.75">
      <c r="B735" s="24"/>
      <c r="C735" s="24"/>
      <c r="D735" s="25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2:20" ht="12.75">
      <c r="B736" s="24"/>
      <c r="C736" s="24"/>
      <c r="D736" s="25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2:20" ht="12.75">
      <c r="B737" s="24"/>
      <c r="C737" s="24"/>
      <c r="D737" s="25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2:20" ht="12.75">
      <c r="B738" s="24"/>
      <c r="C738" s="24"/>
      <c r="D738" s="25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2:20" ht="12.75">
      <c r="B739" s="24"/>
      <c r="C739" s="24"/>
      <c r="D739" s="25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2:20" ht="12.75">
      <c r="B740" s="24"/>
      <c r="C740" s="24"/>
      <c r="D740" s="25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2:20" ht="12.75">
      <c r="B741" s="24"/>
      <c r="C741" s="24"/>
      <c r="D741" s="25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2:20" ht="12.75">
      <c r="B742" s="24"/>
      <c r="C742" s="24"/>
      <c r="D742" s="25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2:20" ht="12.75">
      <c r="B743" s="24"/>
      <c r="C743" s="24"/>
      <c r="D743" s="25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2:20" ht="12.75">
      <c r="B744" s="24"/>
      <c r="C744" s="24"/>
      <c r="D744" s="25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2:20" ht="12.75">
      <c r="B745" s="24"/>
      <c r="C745" s="24"/>
      <c r="D745" s="25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2:20" ht="12.75">
      <c r="B746" s="24"/>
      <c r="C746" s="24"/>
      <c r="D746" s="25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2:20" ht="12.75">
      <c r="B747" s="24"/>
      <c r="C747" s="24"/>
      <c r="D747" s="25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2:20" ht="12.75">
      <c r="B748" s="24"/>
      <c r="C748" s="24"/>
      <c r="D748" s="25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2:20" ht="12.75">
      <c r="B749" s="24"/>
      <c r="C749" s="24"/>
      <c r="D749" s="25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2:20" ht="12.75">
      <c r="B750" s="24"/>
      <c r="C750" s="24"/>
      <c r="D750" s="25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2:20" ht="12.75">
      <c r="B751" s="24"/>
      <c r="C751" s="24"/>
      <c r="D751" s="25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2:20" ht="12.75">
      <c r="B752" s="24"/>
      <c r="C752" s="24"/>
      <c r="D752" s="25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2:20" ht="12.75">
      <c r="B753" s="24"/>
      <c r="C753" s="24"/>
      <c r="D753" s="25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2:20" ht="12.75">
      <c r="B754" s="24"/>
      <c r="C754" s="24"/>
      <c r="D754" s="25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2:20" ht="12.75">
      <c r="B755" s="24"/>
      <c r="C755" s="24"/>
      <c r="D755" s="25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2:20" ht="12.75">
      <c r="B756" s="24"/>
      <c r="C756" s="24"/>
      <c r="D756" s="25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2:20" ht="12.75">
      <c r="B757" s="24"/>
      <c r="C757" s="24"/>
      <c r="D757" s="25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2:20" ht="12.75">
      <c r="B758" s="24"/>
      <c r="C758" s="24"/>
      <c r="D758" s="25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2:20" ht="12.75">
      <c r="B759" s="24"/>
      <c r="C759" s="24"/>
      <c r="D759" s="25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2:20" ht="12.75">
      <c r="B760" s="24"/>
      <c r="C760" s="24"/>
      <c r="D760" s="25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2:20" ht="12.75">
      <c r="B761" s="24"/>
      <c r="C761" s="24"/>
      <c r="D761" s="25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2:20" ht="12.75">
      <c r="B762" s="24"/>
      <c r="C762" s="24"/>
      <c r="D762" s="25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2:20" ht="12.75">
      <c r="B763" s="24"/>
      <c r="C763" s="24"/>
      <c r="D763" s="25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2:20" ht="12.75">
      <c r="B764" s="24"/>
      <c r="C764" s="24"/>
      <c r="D764" s="25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2:20" ht="12.75">
      <c r="B765" s="24"/>
      <c r="C765" s="24"/>
      <c r="D765" s="25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2:20" ht="12.75">
      <c r="B766" s="24"/>
      <c r="C766" s="24"/>
      <c r="D766" s="25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2:20" ht="12.75">
      <c r="B767" s="24"/>
      <c r="C767" s="24"/>
      <c r="D767" s="25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2:20" ht="12.75">
      <c r="B768" s="24"/>
      <c r="C768" s="24"/>
      <c r="D768" s="25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2:20" ht="12.75">
      <c r="B769" s="24"/>
      <c r="C769" s="24"/>
      <c r="D769" s="25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2:20" ht="12.75">
      <c r="B770" s="24"/>
      <c r="C770" s="24"/>
      <c r="D770" s="25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2:20" ht="12.75">
      <c r="B771" s="24"/>
      <c r="C771" s="24"/>
      <c r="D771" s="25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2:20" ht="12.75">
      <c r="B772" s="24"/>
      <c r="C772" s="24"/>
      <c r="D772" s="25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2:20" ht="12.75">
      <c r="B773" s="24"/>
      <c r="C773" s="24"/>
      <c r="D773" s="25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2:20" ht="12.75">
      <c r="B774" s="24"/>
      <c r="C774" s="24"/>
      <c r="D774" s="25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2:20" ht="12.75">
      <c r="B775" s="24"/>
      <c r="C775" s="24"/>
      <c r="D775" s="25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2:20" ht="12.75">
      <c r="B776" s="24"/>
      <c r="C776" s="24"/>
      <c r="D776" s="25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2:20" ht="12.75">
      <c r="B777" s="24"/>
      <c r="C777" s="24"/>
      <c r="D777" s="25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2:20" ht="12.75">
      <c r="B778" s="24"/>
      <c r="C778" s="24"/>
      <c r="D778" s="25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2:20" ht="12.75">
      <c r="B779" s="24"/>
      <c r="C779" s="24"/>
      <c r="D779" s="25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2:20" ht="12.75">
      <c r="B780" s="24"/>
      <c r="C780" s="24"/>
      <c r="D780" s="25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2:20" ht="12.75">
      <c r="B781" s="24"/>
      <c r="C781" s="24"/>
      <c r="D781" s="25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2:20" ht="12.75">
      <c r="B782" s="24"/>
      <c r="C782" s="24"/>
      <c r="D782" s="25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2:20" ht="12.75">
      <c r="B783" s="24"/>
      <c r="C783" s="24"/>
      <c r="D783" s="25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2:20" ht="12.75">
      <c r="B784" s="24"/>
      <c r="C784" s="24"/>
      <c r="D784" s="25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2:20" ht="12.75">
      <c r="B785" s="24"/>
      <c r="C785" s="24"/>
      <c r="D785" s="25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2:20" ht="12.75">
      <c r="B786" s="24"/>
      <c r="C786" s="24"/>
      <c r="D786" s="25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2:20" ht="12.75">
      <c r="B787" s="24"/>
      <c r="C787" s="24"/>
      <c r="D787" s="25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2:20" ht="12.75">
      <c r="B788" s="24"/>
      <c r="C788" s="24"/>
      <c r="D788" s="25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2:20" ht="12.75">
      <c r="B789" s="24"/>
      <c r="C789" s="24"/>
      <c r="D789" s="25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2:20" ht="12.75">
      <c r="B790" s="24"/>
      <c r="C790" s="24"/>
      <c r="D790" s="25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2:20" ht="12.75">
      <c r="B791" s="24"/>
      <c r="C791" s="24"/>
      <c r="D791" s="25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2:20" ht="12.75">
      <c r="B792" s="24"/>
      <c r="C792" s="24"/>
      <c r="D792" s="25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2:20" ht="12.75">
      <c r="B793" s="24"/>
      <c r="C793" s="24"/>
      <c r="D793" s="25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2:20" ht="12.75">
      <c r="B794" s="24"/>
      <c r="C794" s="24"/>
      <c r="D794" s="25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2:20" ht="12.75">
      <c r="B795" s="24"/>
      <c r="C795" s="24"/>
      <c r="D795" s="25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2:20" ht="12.75">
      <c r="B796" s="24"/>
      <c r="C796" s="24"/>
      <c r="D796" s="25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2:20" ht="12.75">
      <c r="B797" s="24"/>
      <c r="C797" s="24"/>
      <c r="D797" s="25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2:20" ht="12.75">
      <c r="B798" s="24"/>
      <c r="C798" s="24"/>
      <c r="D798" s="25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2:20" ht="12.75">
      <c r="B799" s="24"/>
      <c r="C799" s="24"/>
      <c r="D799" s="25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2:20" ht="12.75">
      <c r="B800" s="24"/>
      <c r="C800" s="24"/>
      <c r="D800" s="25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2:20" ht="12.75">
      <c r="B801" s="24"/>
      <c r="C801" s="24"/>
      <c r="D801" s="25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2:20" ht="12.75">
      <c r="B802" s="24"/>
      <c r="C802" s="24"/>
      <c r="D802" s="25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2:20" ht="12.75">
      <c r="B803" s="24"/>
      <c r="C803" s="24"/>
      <c r="D803" s="25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2:20" ht="12.75">
      <c r="B804" s="24"/>
      <c r="C804" s="24"/>
      <c r="D804" s="25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2:20" ht="12.75">
      <c r="B805" s="24"/>
      <c r="C805" s="24"/>
      <c r="D805" s="25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2:20" ht="12.75">
      <c r="B806" s="24"/>
      <c r="C806" s="24"/>
      <c r="D806" s="25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2:20" ht="12.75">
      <c r="B807" s="24"/>
      <c r="C807" s="24"/>
      <c r="D807" s="25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2:20" ht="12.75">
      <c r="B808" s="24"/>
      <c r="C808" s="24"/>
      <c r="D808" s="25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2:20" ht="12.75">
      <c r="B809" s="24"/>
      <c r="C809" s="24"/>
      <c r="D809" s="25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2:20" ht="12.75">
      <c r="B810" s="24"/>
      <c r="C810" s="24"/>
      <c r="D810" s="25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2:20" ht="12.75">
      <c r="B811" s="24"/>
      <c r="C811" s="24"/>
      <c r="D811" s="25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2:20" ht="12.75">
      <c r="B812" s="24"/>
      <c r="C812" s="24"/>
      <c r="D812" s="25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2:20" ht="12.75">
      <c r="B813" s="24"/>
      <c r="C813" s="24"/>
      <c r="D813" s="25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2:20" ht="12.75">
      <c r="B814" s="24"/>
      <c r="C814" s="24"/>
      <c r="D814" s="25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2:20" ht="12.75">
      <c r="B815" s="24"/>
      <c r="C815" s="24"/>
      <c r="D815" s="25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2:20" ht="12.75">
      <c r="B816" s="24"/>
      <c r="C816" s="24"/>
      <c r="D816" s="25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2:20" ht="12.75">
      <c r="B817" s="24"/>
      <c r="C817" s="24"/>
      <c r="D817" s="25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2:20" ht="12.75">
      <c r="B818" s="24"/>
      <c r="C818" s="24"/>
      <c r="D818" s="25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2:20" ht="12.75">
      <c r="B819" s="24"/>
      <c r="C819" s="24"/>
      <c r="D819" s="25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2:20" ht="12.75">
      <c r="B820" s="24"/>
      <c r="C820" s="24"/>
      <c r="D820" s="25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2:20" ht="12.75">
      <c r="B821" s="24"/>
      <c r="C821" s="24"/>
      <c r="D821" s="25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2:20" ht="12.75">
      <c r="B822" s="24"/>
      <c r="C822" s="24"/>
      <c r="D822" s="25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2:20" ht="12.75">
      <c r="B823" s="24"/>
      <c r="C823" s="24"/>
      <c r="D823" s="25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2:20" ht="12.75">
      <c r="B824" s="24"/>
      <c r="C824" s="24"/>
      <c r="D824" s="25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2:20" ht="12.75">
      <c r="B825" s="24"/>
      <c r="C825" s="24"/>
      <c r="D825" s="25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2:20" ht="12.75">
      <c r="B826" s="24"/>
      <c r="C826" s="24"/>
      <c r="D826" s="25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2:20" ht="12.75">
      <c r="B827" s="24"/>
      <c r="C827" s="24"/>
      <c r="D827" s="25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2:20" ht="12.75">
      <c r="B828" s="24"/>
      <c r="C828" s="24"/>
      <c r="D828" s="25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2:20" ht="12.75">
      <c r="B829" s="24"/>
      <c r="C829" s="24"/>
      <c r="D829" s="25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2:20" ht="12.75">
      <c r="B830" s="24"/>
      <c r="C830" s="24"/>
      <c r="D830" s="25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2:20" ht="12.75">
      <c r="B831" s="24"/>
      <c r="C831" s="24"/>
      <c r="D831" s="25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2:20" ht="12.75">
      <c r="B832" s="24"/>
      <c r="C832" s="24"/>
      <c r="D832" s="25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2:20" ht="12.75">
      <c r="B833" s="24"/>
      <c r="C833" s="24"/>
      <c r="D833" s="25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2:20" ht="12.75">
      <c r="B834" s="24"/>
      <c r="C834" s="24"/>
      <c r="D834" s="25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2:20" ht="12.75">
      <c r="B835" s="24"/>
      <c r="C835" s="24"/>
      <c r="D835" s="25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2:20" ht="12.75">
      <c r="B836" s="24"/>
      <c r="C836" s="24"/>
      <c r="D836" s="25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2:20" ht="12.75">
      <c r="B837" s="24"/>
      <c r="C837" s="24"/>
      <c r="D837" s="25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2:20" ht="12.75">
      <c r="B838" s="24"/>
      <c r="C838" s="24"/>
      <c r="D838" s="25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2:20" ht="12.75">
      <c r="B839" s="24"/>
      <c r="C839" s="24"/>
      <c r="D839" s="25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2:20" ht="12.75">
      <c r="B840" s="24"/>
      <c r="C840" s="24"/>
      <c r="D840" s="25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2:20" ht="12.75">
      <c r="B841" s="24"/>
      <c r="C841" s="24"/>
      <c r="D841" s="25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2:20" ht="12.75">
      <c r="B842" s="24"/>
      <c r="C842" s="24"/>
      <c r="D842" s="25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2:20" ht="12.75">
      <c r="B843" s="24"/>
      <c r="C843" s="24"/>
      <c r="D843" s="25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2:20" ht="12.75">
      <c r="B844" s="24"/>
      <c r="C844" s="24"/>
      <c r="D844" s="25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2:20" ht="12.75">
      <c r="B845" s="24"/>
      <c r="C845" s="24"/>
      <c r="D845" s="25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2:20" ht="12.75">
      <c r="B846" s="24"/>
      <c r="C846" s="24"/>
      <c r="D846" s="25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2:20" ht="12.75">
      <c r="B847" s="24"/>
      <c r="C847" s="24"/>
      <c r="D847" s="25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2:20" ht="12.75">
      <c r="B848" s="24"/>
      <c r="C848" s="24"/>
      <c r="D848" s="25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2:20" ht="12.75">
      <c r="B849" s="24"/>
      <c r="C849" s="24"/>
      <c r="D849" s="25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2:20" ht="12.75">
      <c r="B850" s="24"/>
      <c r="C850" s="24"/>
      <c r="D850" s="25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2:20" ht="12.75">
      <c r="B851" s="24"/>
      <c r="C851" s="24"/>
      <c r="D851" s="25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2:20" ht="12.75">
      <c r="B852" s="24"/>
      <c r="C852" s="24"/>
      <c r="D852" s="25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2:20" ht="12.75">
      <c r="B853" s="24"/>
      <c r="C853" s="24"/>
      <c r="D853" s="25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2:20" ht="12.75">
      <c r="B854" s="24"/>
      <c r="C854" s="24"/>
      <c r="D854" s="25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2:20" ht="12.75">
      <c r="B855" s="24"/>
      <c r="C855" s="24"/>
      <c r="D855" s="25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2:20" ht="12.75">
      <c r="B856" s="24"/>
      <c r="C856" s="24"/>
      <c r="D856" s="25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2:20" ht="12.75">
      <c r="B857" s="24"/>
      <c r="C857" s="24"/>
      <c r="D857" s="25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2:20" ht="12.75">
      <c r="B858" s="24"/>
      <c r="C858" s="24"/>
      <c r="D858" s="25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2:20" ht="12.75">
      <c r="B859" s="24"/>
      <c r="C859" s="24"/>
      <c r="D859" s="25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2:20" ht="12.75">
      <c r="B860" s="24"/>
      <c r="C860" s="24"/>
      <c r="D860" s="25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2:20" ht="12.75">
      <c r="B861" s="24"/>
      <c r="C861" s="24"/>
      <c r="D861" s="25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2:20" ht="12.75">
      <c r="B862" s="24"/>
      <c r="C862" s="24"/>
      <c r="D862" s="25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2:20" ht="12.75">
      <c r="B863" s="24"/>
      <c r="C863" s="24"/>
      <c r="D863" s="25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2:20" ht="12.75">
      <c r="B864" s="24"/>
      <c r="C864" s="24"/>
      <c r="D864" s="25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2:20" ht="12.75">
      <c r="B865" s="24"/>
      <c r="C865" s="24"/>
      <c r="D865" s="25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2:20" ht="12.75">
      <c r="B866" s="24"/>
      <c r="C866" s="24"/>
      <c r="D866" s="25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2:20" ht="12.75">
      <c r="B867" s="24"/>
      <c r="C867" s="24"/>
      <c r="D867" s="25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2:20" ht="12.75">
      <c r="B868" s="24"/>
      <c r="C868" s="24"/>
      <c r="D868" s="25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2:20" ht="12.75">
      <c r="B869" s="24"/>
      <c r="C869" s="24"/>
      <c r="D869" s="25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2:20" ht="12.75">
      <c r="B870" s="24"/>
      <c r="C870" s="24"/>
      <c r="D870" s="25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2:20" ht="12.75">
      <c r="B871" s="24"/>
      <c r="C871" s="24"/>
      <c r="D871" s="25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2:20" ht="12.75">
      <c r="B872" s="24"/>
      <c r="C872" s="24"/>
      <c r="D872" s="25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2:20" ht="12.75">
      <c r="B873" s="24"/>
      <c r="C873" s="24"/>
      <c r="D873" s="25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2:20" ht="12.75">
      <c r="B874" s="24"/>
      <c r="C874" s="24"/>
      <c r="D874" s="25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2:20" ht="12.75">
      <c r="B875" s="24"/>
      <c r="C875" s="24"/>
      <c r="D875" s="25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2:20" ht="12.75">
      <c r="B876" s="24"/>
      <c r="C876" s="24"/>
      <c r="D876" s="25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2:20" ht="12.75">
      <c r="B877" s="24"/>
      <c r="C877" s="24"/>
      <c r="D877" s="25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2:20" ht="12.75">
      <c r="B878" s="24"/>
      <c r="C878" s="24"/>
      <c r="D878" s="25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2:20" ht="12.75">
      <c r="B879" s="24"/>
      <c r="C879" s="24"/>
      <c r="D879" s="25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2:20" ht="12.75">
      <c r="B880" s="24"/>
      <c r="C880" s="24"/>
      <c r="D880" s="25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2:20" ht="12.75">
      <c r="B881" s="24"/>
      <c r="C881" s="24"/>
      <c r="D881" s="25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2:20" ht="12.75">
      <c r="B882" s="24"/>
      <c r="C882" s="24"/>
      <c r="D882" s="25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2:20" ht="12.75">
      <c r="B883" s="24"/>
      <c r="C883" s="24"/>
      <c r="D883" s="25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2:20" ht="12.75">
      <c r="B884" s="24"/>
      <c r="C884" s="24"/>
      <c r="D884" s="25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2:20" ht="12.75">
      <c r="B885" s="24"/>
      <c r="C885" s="24"/>
      <c r="D885" s="25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2:20" ht="12.75">
      <c r="B886" s="24"/>
      <c r="C886" s="24"/>
      <c r="D886" s="25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2:20" ht="12.75">
      <c r="B887" s="24"/>
      <c r="C887" s="24"/>
      <c r="D887" s="25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2:20" ht="12.75">
      <c r="B888" s="24"/>
      <c r="C888" s="24"/>
      <c r="D888" s="25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2:20" ht="12.75">
      <c r="B889" s="24"/>
      <c r="C889" s="24"/>
      <c r="D889" s="25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2:20" ht="12.75">
      <c r="B890" s="24"/>
      <c r="C890" s="24"/>
      <c r="D890" s="25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2:20" ht="12.75">
      <c r="B891" s="24"/>
      <c r="C891" s="24"/>
      <c r="D891" s="25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2:20" ht="12.75">
      <c r="B892" s="24"/>
      <c r="C892" s="24"/>
      <c r="D892" s="25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2:20" ht="12.75">
      <c r="B893" s="24"/>
      <c r="C893" s="24"/>
      <c r="D893" s="25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2:20" ht="12.75">
      <c r="B894" s="24"/>
      <c r="C894" s="24"/>
      <c r="D894" s="25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2:20" ht="12.75">
      <c r="B895" s="24"/>
      <c r="C895" s="24"/>
      <c r="D895" s="25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2:20" ht="12.75">
      <c r="B896" s="24"/>
      <c r="C896" s="24"/>
      <c r="D896" s="25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2:20" ht="12.75">
      <c r="B897" s="24"/>
      <c r="C897" s="24"/>
      <c r="D897" s="25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2:20" ht="12.75">
      <c r="B898" s="24"/>
      <c r="C898" s="24"/>
      <c r="D898" s="25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2:20" ht="12.75">
      <c r="B899" s="24"/>
      <c r="C899" s="24"/>
      <c r="D899" s="25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2:20" ht="12.75">
      <c r="B900" s="24"/>
      <c r="C900" s="24"/>
      <c r="D900" s="25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2:20" ht="12.75">
      <c r="B901" s="24"/>
      <c r="C901" s="24"/>
      <c r="D901" s="25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2:20" ht="12.75">
      <c r="B902" s="24"/>
      <c r="C902" s="24"/>
      <c r="D902" s="25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2:20" ht="12.75">
      <c r="B903" s="24"/>
      <c r="C903" s="24"/>
      <c r="D903" s="25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2:20" ht="12.75">
      <c r="B904" s="24"/>
      <c r="C904" s="24"/>
      <c r="D904" s="25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2:20" ht="12.75">
      <c r="B905" s="24"/>
      <c r="C905" s="24"/>
      <c r="D905" s="25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  <row r="906" spans="2:20" ht="12.75">
      <c r="B906" s="24"/>
      <c r="C906" s="24"/>
      <c r="D906" s="25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</row>
    <row r="907" spans="2:20" ht="12.75">
      <c r="B907" s="24"/>
      <c r="C907" s="24"/>
      <c r="D907" s="25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</row>
    <row r="908" spans="2:20" ht="12.75">
      <c r="B908" s="24"/>
      <c r="C908" s="24"/>
      <c r="D908" s="25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</row>
    <row r="909" spans="2:20" ht="12.75">
      <c r="B909" s="24"/>
      <c r="C909" s="24"/>
      <c r="D909" s="25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</row>
    <row r="910" spans="2:20" ht="12.75">
      <c r="B910" s="24"/>
      <c r="C910" s="24"/>
      <c r="D910" s="25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</row>
    <row r="911" spans="2:20" ht="12.75">
      <c r="B911" s="24"/>
      <c r="C911" s="24"/>
      <c r="D911" s="25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</row>
    <row r="912" spans="2:20" ht="12.75">
      <c r="B912" s="24"/>
      <c r="C912" s="24"/>
      <c r="D912" s="25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</row>
    <row r="913" spans="2:20" ht="12.75">
      <c r="B913" s="24"/>
      <c r="C913" s="24"/>
      <c r="D913" s="25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</row>
    <row r="914" spans="2:20" ht="12.75">
      <c r="B914" s="24"/>
      <c r="C914" s="24"/>
      <c r="D914" s="25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</row>
    <row r="915" spans="2:20" ht="12.75">
      <c r="B915" s="24"/>
      <c r="C915" s="24"/>
      <c r="D915" s="25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</row>
    <row r="916" spans="2:20" ht="12.75">
      <c r="B916" s="24"/>
      <c r="C916" s="24"/>
      <c r="D916" s="25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</row>
    <row r="917" spans="2:20" ht="12.75">
      <c r="B917" s="24"/>
      <c r="C917" s="24"/>
      <c r="D917" s="25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</row>
    <row r="918" spans="2:20" ht="12.75">
      <c r="B918" s="24"/>
      <c r="C918" s="24"/>
      <c r="D918" s="25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</row>
    <row r="919" spans="2:20" ht="12.75">
      <c r="B919" s="24"/>
      <c r="C919" s="24"/>
      <c r="D919" s="25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</row>
    <row r="920" spans="2:20" ht="12.75">
      <c r="B920" s="24"/>
      <c r="C920" s="24"/>
      <c r="D920" s="25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</row>
    <row r="921" spans="2:20" ht="12.75">
      <c r="B921" s="24"/>
      <c r="C921" s="24"/>
      <c r="D921" s="25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</row>
    <row r="922" spans="2:20" ht="12.75">
      <c r="B922" s="24"/>
      <c r="C922" s="24"/>
      <c r="D922" s="25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</row>
    <row r="923" spans="2:20" ht="12.75">
      <c r="B923" s="24"/>
      <c r="C923" s="24"/>
      <c r="D923" s="25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</row>
    <row r="924" spans="2:20" ht="12.75">
      <c r="B924" s="24"/>
      <c r="C924" s="24"/>
      <c r="D924" s="25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</row>
    <row r="925" spans="2:20" ht="12.75">
      <c r="B925" s="24"/>
      <c r="C925" s="24"/>
      <c r="D925" s="25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</row>
    <row r="926" spans="2:20" ht="12.75">
      <c r="B926" s="24"/>
      <c r="C926" s="24"/>
      <c r="D926" s="25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</row>
    <row r="927" spans="2:20" ht="12.75">
      <c r="B927" s="24"/>
      <c r="C927" s="24"/>
      <c r="D927" s="25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</row>
    <row r="928" spans="2:20" ht="12.75">
      <c r="B928" s="24"/>
      <c r="C928" s="24"/>
      <c r="D928" s="25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</row>
    <row r="929" spans="2:20" ht="12.75">
      <c r="B929" s="24"/>
      <c r="C929" s="24"/>
      <c r="D929" s="25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</row>
    <row r="930" spans="2:20" ht="12.75">
      <c r="B930" s="24"/>
      <c r="C930" s="24"/>
      <c r="D930" s="25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</row>
    <row r="931" spans="2:20" ht="12.75">
      <c r="B931" s="24"/>
      <c r="C931" s="24"/>
      <c r="D931" s="25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</row>
    <row r="932" spans="2:20" ht="12.75">
      <c r="B932" s="24"/>
      <c r="C932" s="24"/>
      <c r="D932" s="25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</row>
    <row r="933" spans="2:20" ht="12.75">
      <c r="B933" s="24"/>
      <c r="C933" s="24"/>
      <c r="D933" s="25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</row>
    <row r="934" spans="2:20" ht="12.75">
      <c r="B934" s="24"/>
      <c r="C934" s="24"/>
      <c r="D934" s="25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</row>
    <row r="935" spans="2:20" ht="12.75">
      <c r="B935" s="24"/>
      <c r="C935" s="24"/>
      <c r="D935" s="25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</row>
    <row r="936" spans="2:20" ht="12.75">
      <c r="B936" s="24"/>
      <c r="C936" s="24"/>
      <c r="D936" s="25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</row>
    <row r="937" spans="2:20" ht="12.75">
      <c r="B937" s="24"/>
      <c r="C937" s="24"/>
      <c r="D937" s="25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</row>
    <row r="938" spans="2:20" ht="12.75">
      <c r="B938" s="24"/>
      <c r="C938" s="24"/>
      <c r="D938" s="25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</row>
    <row r="939" spans="2:20" ht="12.75">
      <c r="B939" s="24"/>
      <c r="C939" s="24"/>
      <c r="D939" s="25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</row>
    <row r="940" spans="2:20" ht="12.75">
      <c r="B940" s="24"/>
      <c r="C940" s="24"/>
      <c r="D940" s="25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</row>
    <row r="941" spans="2:20" ht="12.75">
      <c r="B941" s="24"/>
      <c r="C941" s="24"/>
      <c r="D941" s="25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</row>
    <row r="942" spans="2:20" ht="12.75">
      <c r="B942" s="24"/>
      <c r="C942" s="24"/>
      <c r="D942" s="25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</row>
    <row r="943" spans="2:20" ht="12.75">
      <c r="B943" s="24"/>
      <c r="C943" s="24"/>
      <c r="D943" s="25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</row>
    <row r="944" spans="2:20" ht="12.75">
      <c r="B944" s="24"/>
      <c r="C944" s="24"/>
      <c r="D944" s="25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</row>
    <row r="945" spans="2:20" ht="12.75">
      <c r="B945" s="24"/>
      <c r="C945" s="24"/>
      <c r="D945" s="25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</row>
    <row r="946" spans="2:20" ht="12.75">
      <c r="B946" s="24"/>
      <c r="C946" s="24"/>
      <c r="D946" s="25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</row>
    <row r="947" spans="2:20" ht="12.75">
      <c r="B947" s="24"/>
      <c r="C947" s="24"/>
      <c r="D947" s="25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</row>
    <row r="948" spans="2:20" ht="12.75">
      <c r="B948" s="24"/>
      <c r="C948" s="24"/>
      <c r="D948" s="25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</row>
    <row r="949" spans="2:20" ht="12.75">
      <c r="B949" s="24"/>
      <c r="C949" s="24"/>
      <c r="D949" s="25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</row>
    <row r="950" spans="2:20" ht="12.75">
      <c r="B950" s="24"/>
      <c r="C950" s="24"/>
      <c r="D950" s="25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</row>
    <row r="951" spans="2:20" ht="12.75">
      <c r="B951" s="24"/>
      <c r="C951" s="24"/>
      <c r="D951" s="25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2:20" ht="12.75">
      <c r="B952" s="24"/>
      <c r="C952" s="24"/>
      <c r="D952" s="25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2:20" ht="12.75">
      <c r="B953" s="24"/>
      <c r="C953" s="24"/>
      <c r="D953" s="25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</row>
    <row r="954" spans="2:20" ht="12.75">
      <c r="B954" s="24"/>
      <c r="C954" s="24"/>
      <c r="D954" s="25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</row>
    <row r="955" spans="2:20" ht="12.75">
      <c r="B955" s="24"/>
      <c r="C955" s="24"/>
      <c r="D955" s="25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</row>
    <row r="956" spans="2:20" ht="12.75">
      <c r="B956" s="24"/>
      <c r="C956" s="24"/>
      <c r="D956" s="25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</row>
    <row r="957" spans="2:20" ht="12.75">
      <c r="B957" s="24"/>
      <c r="C957" s="24"/>
      <c r="D957" s="25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</row>
    <row r="958" spans="2:20" ht="12.75">
      <c r="B958" s="24"/>
      <c r="C958" s="24"/>
      <c r="D958" s="25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</row>
    <row r="959" spans="2:20" ht="12.75">
      <c r="B959" s="24"/>
      <c r="C959" s="24"/>
      <c r="D959" s="25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</row>
    <row r="960" spans="2:20" ht="12.75">
      <c r="B960" s="24"/>
      <c r="C960" s="24"/>
      <c r="D960" s="25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</row>
    <row r="961" spans="2:20" ht="12.75">
      <c r="B961" s="24"/>
      <c r="C961" s="24"/>
      <c r="D961" s="25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</row>
    <row r="962" spans="2:20" ht="12.75">
      <c r="B962" s="24"/>
      <c r="C962" s="24"/>
      <c r="D962" s="25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</row>
    <row r="963" spans="2:20" ht="12.75">
      <c r="B963" s="24"/>
      <c r="C963" s="24"/>
      <c r="D963" s="25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</row>
    <row r="964" spans="2:20" ht="12.75">
      <c r="B964" s="24"/>
      <c r="C964" s="24"/>
      <c r="D964" s="25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</row>
    <row r="965" spans="2:20" ht="12.75">
      <c r="B965" s="24"/>
      <c r="C965" s="24"/>
      <c r="D965" s="25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</row>
    <row r="966" spans="2:20" ht="12.75">
      <c r="B966" s="24"/>
      <c r="C966" s="24"/>
      <c r="D966" s="25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</row>
    <row r="967" spans="2:20" ht="12.75">
      <c r="B967" s="24"/>
      <c r="C967" s="24"/>
      <c r="D967" s="25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</row>
    <row r="968" spans="2:20" ht="12.75">
      <c r="B968" s="24"/>
      <c r="C968" s="24"/>
      <c r="D968" s="25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</row>
    <row r="969" spans="2:20" ht="12.75">
      <c r="B969" s="24"/>
      <c r="C969" s="24"/>
      <c r="D969" s="25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</row>
    <row r="970" spans="2:20" ht="12.75">
      <c r="B970" s="24"/>
      <c r="C970" s="24"/>
      <c r="D970" s="25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</row>
    <row r="971" spans="2:20" ht="12.75">
      <c r="B971" s="24"/>
      <c r="C971" s="24"/>
      <c r="D971" s="25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</row>
    <row r="972" spans="2:20" ht="12.75">
      <c r="B972" s="24"/>
      <c r="C972" s="24"/>
      <c r="D972" s="25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</row>
    <row r="973" spans="2:20" ht="12.75">
      <c r="B973" s="24"/>
      <c r="C973" s="24"/>
      <c r="D973" s="25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</row>
    <row r="974" spans="2:20" ht="12.75">
      <c r="B974" s="24"/>
      <c r="C974" s="24"/>
      <c r="D974" s="25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</row>
    <row r="975" spans="2:20" ht="12.75">
      <c r="B975" s="24"/>
      <c r="C975" s="24"/>
      <c r="D975" s="25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</row>
    <row r="976" spans="2:20" ht="12.75">
      <c r="B976" s="24"/>
      <c r="C976" s="24"/>
      <c r="D976" s="25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</row>
    <row r="977" spans="2:20" ht="12.75">
      <c r="B977" s="24"/>
      <c r="C977" s="24"/>
      <c r="D977" s="25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</row>
    <row r="978" spans="2:20" ht="12.75">
      <c r="B978" s="24"/>
      <c r="C978" s="24"/>
      <c r="D978" s="25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</row>
    <row r="979" spans="2:20" ht="12.75">
      <c r="B979" s="24"/>
      <c r="C979" s="24"/>
      <c r="D979" s="25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</row>
    <row r="980" spans="2:20" ht="12.75">
      <c r="B980" s="24"/>
      <c r="C980" s="24"/>
      <c r="D980" s="25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</row>
    <row r="981" spans="2:20" ht="12.75">
      <c r="B981" s="24"/>
      <c r="C981" s="24"/>
      <c r="D981" s="25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</row>
    <row r="982" spans="2:20" ht="12.75">
      <c r="B982" s="24"/>
      <c r="C982" s="24"/>
      <c r="D982" s="25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</row>
    <row r="983" spans="2:20" ht="12.75">
      <c r="B983" s="24"/>
      <c r="C983" s="24"/>
      <c r="D983" s="25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</row>
    <row r="984" spans="2:20" ht="12.75">
      <c r="B984" s="24"/>
      <c r="C984" s="24"/>
      <c r="D984" s="25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</row>
    <row r="985" spans="2:20" ht="12.75">
      <c r="B985" s="24"/>
      <c r="C985" s="24"/>
      <c r="D985" s="25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</row>
    <row r="986" spans="2:20" ht="12.75">
      <c r="B986" s="24"/>
      <c r="C986" s="24"/>
      <c r="D986" s="25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</row>
    <row r="987" spans="2:20" ht="12.75">
      <c r="B987" s="24"/>
      <c r="C987" s="24"/>
      <c r="D987" s="25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</row>
    <row r="988" spans="2:20" ht="12.75">
      <c r="B988" s="24"/>
      <c r="C988" s="24"/>
      <c r="D988" s="25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</row>
    <row r="989" spans="2:20" ht="12.75">
      <c r="B989" s="24"/>
      <c r="C989" s="24"/>
      <c r="D989" s="25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</row>
    <row r="990" spans="2:20" ht="12.75">
      <c r="B990" s="24"/>
      <c r="C990" s="24"/>
      <c r="D990" s="25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</row>
    <row r="991" spans="2:20" ht="12.75">
      <c r="B991" s="24"/>
      <c r="C991" s="24"/>
      <c r="D991" s="25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</row>
    <row r="992" spans="2:20" ht="12.75">
      <c r="B992" s="24"/>
      <c r="C992" s="24"/>
      <c r="D992" s="25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</row>
    <row r="993" spans="2:20" ht="12.75">
      <c r="B993" s="24"/>
      <c r="C993" s="24"/>
      <c r="D993" s="25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</row>
    <row r="994" spans="2:20" ht="12.75">
      <c r="B994" s="24"/>
      <c r="C994" s="24"/>
      <c r="D994" s="25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</row>
    <row r="995" spans="2:20" ht="12.75">
      <c r="B995" s="24"/>
      <c r="C995" s="24"/>
      <c r="D995" s="25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</row>
    <row r="996" spans="2:20" ht="12.75">
      <c r="B996" s="24"/>
      <c r="C996" s="24"/>
      <c r="D996" s="25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</row>
    <row r="997" spans="2:20" ht="12.75">
      <c r="B997" s="24"/>
      <c r="C997" s="24"/>
      <c r="D997" s="25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</row>
    <row r="998" spans="2:20" ht="12.75">
      <c r="B998" s="24"/>
      <c r="C998" s="24"/>
      <c r="D998" s="25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</row>
    <row r="999" spans="2:20" ht="12.75">
      <c r="B999" s="24"/>
      <c r="C999" s="24"/>
      <c r="D999" s="25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</row>
    <row r="1000" spans="2:20" ht="12.75">
      <c r="B1000" s="24"/>
      <c r="C1000" s="24"/>
      <c r="D1000" s="25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</row>
    <row r="1001" spans="2:20" ht="12.75">
      <c r="B1001" s="24"/>
      <c r="C1001" s="24"/>
      <c r="D1001" s="25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</row>
    <row r="1002" spans="2:20" ht="12.75">
      <c r="B1002" s="24"/>
      <c r="C1002" s="24"/>
      <c r="D1002" s="25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</row>
    <row r="1003" spans="2:20" ht="12.75">
      <c r="B1003" s="24"/>
      <c r="C1003" s="24"/>
      <c r="D1003" s="25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</sheetData>
  <sheetProtection password="CC56" sheet="1" objects="1" scenarios="1" formatCells="0" formatRows="0" insertRows="0" insertHyperlinks="0" deleteRows="0" selectLockedCells="1"/>
  <mergeCells count="1">
    <mergeCell ref="B21:D21"/>
  </mergeCells>
  <printOptions/>
  <pageMargins left="0.75" right="0.75" top="1" bottom="1" header="0.5" footer="0.5"/>
  <pageSetup fitToHeight="3" fitToWidth="1" orientation="landscape" scale="4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77"/>
  <sheetViews>
    <sheetView showGridLines="0" showRowColHeaders="0" zoomScale="152" zoomScaleNormal="152" zoomScalePageLayoutView="152" workbookViewId="0" topLeftCell="A1">
      <selection activeCell="B33" sqref="B33"/>
    </sheetView>
  </sheetViews>
  <sheetFormatPr defaultColWidth="14.28125" defaultRowHeight="15.75" customHeight="1"/>
  <cols>
    <col min="1" max="1" width="2.140625" style="87" customWidth="1"/>
    <col min="2" max="2" width="61.140625" style="87" customWidth="1"/>
    <col min="3" max="3" width="13.8515625" style="87" customWidth="1"/>
    <col min="4" max="4" width="13.7109375" style="87" customWidth="1"/>
    <col min="5" max="5" width="14.8515625" style="87" customWidth="1"/>
    <col min="6" max="6" width="13.421875" style="87" customWidth="1"/>
    <col min="7" max="7" width="10.140625" style="87" customWidth="1"/>
    <col min="8" max="8" width="13.28125" style="87" customWidth="1"/>
    <col min="9" max="9" width="1.28515625" style="87" customWidth="1"/>
    <col min="10" max="10" width="13.00390625" style="87" customWidth="1"/>
    <col min="11" max="16384" width="14.28125" style="87" customWidth="1"/>
  </cols>
  <sheetData>
    <row r="1" spans="2:7" ht="22.5" customHeight="1">
      <c r="B1" s="398"/>
      <c r="C1" s="398"/>
      <c r="D1" s="398"/>
      <c r="E1" s="398"/>
      <c r="F1" s="398"/>
      <c r="G1" s="398"/>
    </row>
    <row r="2" ht="24" customHeight="1"/>
    <row r="3" spans="2:14" s="353" customFormat="1" ht="18.75" customHeight="1">
      <c r="B3" s="350" t="s">
        <v>197</v>
      </c>
      <c r="C3" s="351" t="e">
        <f>Calculations!C10</f>
        <v>#DIV/0!</v>
      </c>
      <c r="D3" s="433"/>
      <c r="E3" s="434"/>
      <c r="F3" s="352"/>
      <c r="G3" s="352"/>
      <c r="H3" s="352"/>
      <c r="I3" s="352"/>
      <c r="J3" s="352"/>
      <c r="K3" s="352"/>
      <c r="L3" s="352"/>
      <c r="M3" s="352"/>
      <c r="N3" s="352"/>
    </row>
    <row r="4" spans="2:14" s="353" customFormat="1" ht="18.75" customHeight="1">
      <c r="B4" s="354" t="s">
        <v>198</v>
      </c>
      <c r="C4" s="355" t="e">
        <f>Calculations!C11</f>
        <v>#DIV/0!</v>
      </c>
      <c r="D4" s="435" t="s">
        <v>5</v>
      </c>
      <c r="E4" s="436"/>
      <c r="F4" s="352"/>
      <c r="G4" s="352"/>
      <c r="H4" s="352"/>
      <c r="I4" s="352"/>
      <c r="J4" s="352"/>
      <c r="K4" s="352"/>
      <c r="L4" s="352"/>
      <c r="M4" s="352"/>
      <c r="N4" s="352"/>
    </row>
    <row r="5" spans="2:14" s="353" customFormat="1" ht="18.75" customHeight="1">
      <c r="B5" s="350" t="s">
        <v>199</v>
      </c>
      <c r="C5" s="351">
        <f>Calculations!C12</f>
        <v>1</v>
      </c>
      <c r="D5" s="437" t="s">
        <v>8</v>
      </c>
      <c r="E5" s="438"/>
      <c r="F5" s="352"/>
      <c r="G5" s="352"/>
      <c r="H5" s="352"/>
      <c r="I5" s="352"/>
      <c r="J5" s="352"/>
      <c r="K5" s="352"/>
      <c r="L5" s="352"/>
      <c r="M5" s="352"/>
      <c r="N5" s="352"/>
    </row>
    <row r="6" spans="2:14" s="353" customFormat="1" ht="18.75" customHeight="1">
      <c r="B6" s="356" t="s">
        <v>200</v>
      </c>
      <c r="C6" s="357" t="e">
        <f>Calculations!C13</f>
        <v>#DIV/0!</v>
      </c>
      <c r="D6" s="439" t="s">
        <v>9</v>
      </c>
      <c r="E6" s="440"/>
      <c r="F6" s="352"/>
      <c r="G6" s="352"/>
      <c r="H6" s="352"/>
      <c r="I6" s="352"/>
      <c r="J6" s="352"/>
      <c r="K6" s="352"/>
      <c r="L6" s="352"/>
      <c r="M6" s="352"/>
      <c r="N6" s="352"/>
    </row>
    <row r="7" spans="2:14" s="353" customFormat="1" ht="18.75" customHeight="1" thickBot="1">
      <c r="B7" s="358" t="s">
        <v>201</v>
      </c>
      <c r="C7" s="359" t="e">
        <f>C6/C3</f>
        <v>#DIV/0!</v>
      </c>
      <c r="D7" s="443" t="s">
        <v>9</v>
      </c>
      <c r="E7" s="444"/>
      <c r="F7" s="352"/>
      <c r="G7" s="352"/>
      <c r="H7" s="352"/>
      <c r="I7" s="352"/>
      <c r="J7" s="352"/>
      <c r="K7" s="352"/>
      <c r="L7" s="352"/>
      <c r="M7" s="352"/>
      <c r="N7" s="352"/>
    </row>
    <row r="8" spans="2:14" s="335" customFormat="1" ht="18.75" customHeight="1" thickBot="1">
      <c r="B8" s="360" t="s">
        <v>202</v>
      </c>
      <c r="C8" s="361" t="e">
        <f>C4/C3</f>
        <v>#DIV/0!</v>
      </c>
      <c r="D8" s="441" t="s">
        <v>5</v>
      </c>
      <c r="E8" s="442"/>
      <c r="F8" s="362"/>
      <c r="G8" s="362"/>
      <c r="H8" s="362"/>
      <c r="I8" s="362"/>
      <c r="J8" s="362"/>
      <c r="K8" s="362"/>
      <c r="L8" s="362"/>
      <c r="M8" s="362"/>
      <c r="N8" s="362"/>
    </row>
    <row r="9" spans="2:14" s="335" customFormat="1" ht="18.75" customHeight="1">
      <c r="B9" s="363" t="s">
        <v>203</v>
      </c>
      <c r="C9" s="364">
        <f>Calculations!C7</f>
        <v>0</v>
      </c>
      <c r="D9" s="427" t="s">
        <v>134</v>
      </c>
      <c r="E9" s="428"/>
      <c r="F9" s="362"/>
      <c r="G9" s="362"/>
      <c r="H9" s="362"/>
      <c r="I9" s="362"/>
      <c r="J9" s="362"/>
      <c r="K9" s="362"/>
      <c r="L9" s="362"/>
      <c r="M9" s="362"/>
      <c r="N9" s="362"/>
    </row>
    <row r="10" spans="2:14" ht="18.75" customHeight="1">
      <c r="B10" s="123" t="s">
        <v>16</v>
      </c>
      <c r="C10" s="164">
        <f>Calculations!E42</f>
        <v>0</v>
      </c>
      <c r="D10" s="429" t="s">
        <v>134</v>
      </c>
      <c r="E10" s="430"/>
      <c r="F10" s="1"/>
      <c r="G10" s="1"/>
      <c r="H10" s="1"/>
      <c r="I10" s="1"/>
      <c r="J10" s="1"/>
      <c r="K10" s="1"/>
      <c r="L10" s="1"/>
      <c r="M10" s="1"/>
      <c r="N10" s="1"/>
    </row>
    <row r="11" spans="2:14" ht="18.75" customHeight="1">
      <c r="B11" s="123" t="s">
        <v>18</v>
      </c>
      <c r="C11" s="164">
        <f>Calculations!E36</f>
        <v>0</v>
      </c>
      <c r="D11" s="429" t="s">
        <v>134</v>
      </c>
      <c r="E11" s="430"/>
      <c r="F11" s="1"/>
      <c r="G11" s="1"/>
      <c r="H11" s="1"/>
      <c r="I11" s="1"/>
      <c r="J11" s="1"/>
      <c r="K11" s="1"/>
      <c r="L11" s="1"/>
      <c r="M11" s="1"/>
      <c r="N11" s="1"/>
    </row>
    <row r="12" spans="2:14" ht="18.75" customHeight="1">
      <c r="B12" s="123" t="s">
        <v>20</v>
      </c>
      <c r="C12" s="164">
        <f>Calculations!E38</f>
        <v>0</v>
      </c>
      <c r="D12" s="429" t="s">
        <v>134</v>
      </c>
      <c r="E12" s="430"/>
      <c r="F12" s="1"/>
      <c r="G12" s="1"/>
      <c r="H12" s="1"/>
      <c r="I12" s="1"/>
      <c r="J12" s="1"/>
      <c r="K12" s="1"/>
      <c r="L12" s="1"/>
      <c r="M12" s="1"/>
      <c r="N12" s="1"/>
    </row>
    <row r="13" spans="2:14" ht="18.75" customHeight="1">
      <c r="B13" s="77" t="s">
        <v>136</v>
      </c>
      <c r="C13" s="121">
        <f>C9/4</f>
        <v>0</v>
      </c>
      <c r="D13" s="446" t="s">
        <v>134</v>
      </c>
      <c r="E13" s="447"/>
      <c r="F13" s="1"/>
      <c r="G13" s="1"/>
      <c r="H13" s="1"/>
      <c r="I13" s="1"/>
      <c r="J13" s="1"/>
      <c r="K13" s="1"/>
      <c r="L13" s="1"/>
      <c r="M13" s="1"/>
      <c r="N13" s="1"/>
    </row>
    <row r="14" spans="2:14" ht="18.75" customHeight="1">
      <c r="B14" s="77" t="s">
        <v>137</v>
      </c>
      <c r="C14" s="290">
        <f>C9/12</f>
        <v>0</v>
      </c>
      <c r="D14" s="448" t="s">
        <v>134</v>
      </c>
      <c r="E14" s="449"/>
      <c r="F14" s="1"/>
      <c r="G14" s="1"/>
      <c r="H14" s="1"/>
      <c r="I14" s="1"/>
      <c r="J14" s="1"/>
      <c r="K14" s="1"/>
      <c r="L14" s="1"/>
      <c r="M14" s="1"/>
      <c r="N14" s="1"/>
    </row>
    <row r="15" spans="2:14" ht="15.75">
      <c r="B15" s="1"/>
      <c r="C15" s="20"/>
      <c r="D15" s="289"/>
      <c r="E15" s="20"/>
      <c r="F15" s="20"/>
      <c r="G15" s="2"/>
      <c r="H15" s="2"/>
      <c r="I15" s="1"/>
      <c r="J15" s="1"/>
      <c r="K15" s="1"/>
      <c r="L15" s="1"/>
      <c r="M15" s="1"/>
      <c r="N15" s="1"/>
    </row>
    <row r="16" spans="2:14" ht="28.5" customHeight="1">
      <c r="B16" s="51"/>
      <c r="C16" s="292" t="s">
        <v>166</v>
      </c>
      <c r="D16" s="292" t="s">
        <v>151</v>
      </c>
      <c r="E16" s="292" t="s">
        <v>53</v>
      </c>
      <c r="G16" s="160"/>
      <c r="H16" s="160"/>
      <c r="I16" s="1"/>
      <c r="J16" s="1"/>
      <c r="K16" s="1"/>
      <c r="L16" s="1"/>
      <c r="M16" s="1"/>
      <c r="N16" s="1"/>
    </row>
    <row r="17" spans="2:14" ht="28.5" customHeight="1">
      <c r="B17" s="316" t="s">
        <v>143</v>
      </c>
      <c r="C17" s="297">
        <f>C14</f>
        <v>0</v>
      </c>
      <c r="D17" s="298">
        <f>C13</f>
        <v>0</v>
      </c>
      <c r="E17" s="297">
        <f>C9</f>
        <v>0</v>
      </c>
      <c r="G17" s="161"/>
      <c r="H17" s="161"/>
      <c r="I17" s="1"/>
      <c r="J17" s="1"/>
      <c r="K17" s="1"/>
      <c r="L17" s="1"/>
      <c r="M17" s="1"/>
      <c r="N17" s="1"/>
    </row>
    <row r="18" spans="2:14" ht="28.5" customHeight="1">
      <c r="B18" s="291" t="s">
        <v>140</v>
      </c>
      <c r="C18" s="293">
        <f>C39+C51+C63+C75+C87+C99+C110+C121+C130+C137+C144</f>
        <v>0</v>
      </c>
      <c r="D18" s="293">
        <f>C18*3</f>
        <v>0</v>
      </c>
      <c r="E18" s="293">
        <f>C18*12</f>
        <v>0</v>
      </c>
      <c r="G18" s="162"/>
      <c r="H18" s="162"/>
      <c r="I18" s="1"/>
      <c r="J18" s="1"/>
      <c r="K18" s="1"/>
      <c r="L18" s="1"/>
      <c r="M18" s="1"/>
      <c r="N18" s="1"/>
    </row>
    <row r="19" spans="2:14" ht="28.5" customHeight="1">
      <c r="B19" s="291" t="s">
        <v>107</v>
      </c>
      <c r="C19" s="294">
        <f>C41+C53+C65+C77+C89+C101+C112+C123+C132+C139+C146</f>
        <v>0</v>
      </c>
      <c r="D19" s="295">
        <f>C19*3</f>
        <v>0</v>
      </c>
      <c r="E19" s="294">
        <f>C19*12</f>
        <v>0</v>
      </c>
      <c r="G19" s="163"/>
      <c r="H19" s="163"/>
      <c r="I19" s="1"/>
      <c r="J19" s="1"/>
      <c r="K19" s="1"/>
      <c r="L19" s="1"/>
      <c r="M19" s="1"/>
      <c r="N19" s="1"/>
    </row>
    <row r="20" spans="2:14" ht="28.5" customHeight="1">
      <c r="B20" s="291" t="s">
        <v>204</v>
      </c>
      <c r="C20" s="431"/>
      <c r="D20" s="432"/>
      <c r="E20" s="321" t="e">
        <f>(C8*E18)/E19</f>
        <v>#DIV/0!</v>
      </c>
      <c r="G20" s="163"/>
      <c r="H20" s="163"/>
      <c r="I20" s="1"/>
      <c r="J20" s="1"/>
      <c r="K20" s="1"/>
      <c r="L20" s="1"/>
      <c r="M20" s="1"/>
      <c r="N20" s="1"/>
    </row>
    <row r="21" spans="2:14" ht="15.75">
      <c r="B21" s="1"/>
      <c r="C21" s="20"/>
      <c r="D21" s="289"/>
      <c r="E21" s="20"/>
      <c r="F21" s="20"/>
      <c r="G21" s="2"/>
      <c r="H21" s="2"/>
      <c r="I21" s="1"/>
      <c r="J21" s="1"/>
      <c r="K21" s="1"/>
      <c r="L21" s="1"/>
      <c r="M21" s="1"/>
      <c r="N21" s="1"/>
    </row>
    <row r="22" spans="2:14" ht="28.5" customHeight="1" hidden="1">
      <c r="B22" s="51"/>
      <c r="C22" s="292" t="s">
        <v>166</v>
      </c>
      <c r="D22" s="292" t="s">
        <v>151</v>
      </c>
      <c r="E22" s="292" t="s">
        <v>53</v>
      </c>
      <c r="G22" s="160"/>
      <c r="H22" s="160"/>
      <c r="I22" s="1"/>
      <c r="J22" s="1"/>
      <c r="K22" s="1"/>
      <c r="L22" s="1"/>
      <c r="M22" s="1"/>
      <c r="N22" s="1"/>
    </row>
    <row r="23" spans="2:14" ht="28.5" customHeight="1">
      <c r="B23" s="299" t="s">
        <v>172</v>
      </c>
      <c r="C23" s="315" t="e">
        <f>'Retention Model'!C23:G23</f>
        <v>#DIV/0!</v>
      </c>
      <c r="D23" s="450" t="s">
        <v>173</v>
      </c>
      <c r="E23" s="451"/>
      <c r="G23" s="161"/>
      <c r="H23" s="161"/>
      <c r="I23" s="1"/>
      <c r="J23" s="1"/>
      <c r="K23" s="1"/>
      <c r="L23" s="1"/>
      <c r="M23" s="1"/>
      <c r="N23" s="1"/>
    </row>
    <row r="24" spans="2:14" ht="28.5" customHeight="1">
      <c r="B24" s="291" t="s">
        <v>174</v>
      </c>
      <c r="C24" s="452">
        <f>Calculations!C38</f>
        <v>0</v>
      </c>
      <c r="D24" s="453"/>
      <c r="E24" s="454"/>
      <c r="G24" s="162"/>
      <c r="H24" s="162"/>
      <c r="I24" s="1"/>
      <c r="J24" s="1"/>
      <c r="K24" s="1"/>
      <c r="L24" s="1"/>
      <c r="M24" s="1"/>
      <c r="N24" s="1"/>
    </row>
    <row r="25" spans="2:14" ht="28.5" customHeight="1">
      <c r="B25" s="291" t="s">
        <v>177</v>
      </c>
      <c r="C25" s="317">
        <f>C132+C139+C146</f>
        <v>0</v>
      </c>
      <c r="D25" s="318">
        <f>C25*3</f>
        <v>0</v>
      </c>
      <c r="E25" s="317">
        <f>C25*12</f>
        <v>0</v>
      </c>
      <c r="F25" s="319"/>
      <c r="G25" s="163"/>
      <c r="H25" s="163"/>
      <c r="I25" s="1"/>
      <c r="J25" s="1"/>
      <c r="K25" s="1"/>
      <c r="L25" s="1"/>
      <c r="M25" s="1"/>
      <c r="N25" s="1"/>
    </row>
    <row r="26" spans="2:14" ht="15.75">
      <c r="B26" s="1"/>
      <c r="C26" s="320" t="s">
        <v>180</v>
      </c>
      <c r="D26" s="20"/>
      <c r="I26" s="1"/>
      <c r="J26" s="1"/>
      <c r="K26" s="1"/>
      <c r="L26" s="1"/>
      <c r="M26" s="1"/>
      <c r="N26" s="1"/>
    </row>
    <row r="27" spans="2:14" ht="16.5" thickBot="1">
      <c r="B27" s="1"/>
      <c r="C27" s="20"/>
      <c r="D27" s="20"/>
      <c r="I27" s="1"/>
      <c r="J27" s="1"/>
      <c r="K27" s="1"/>
      <c r="L27" s="1"/>
      <c r="M27" s="1"/>
      <c r="N27" s="1"/>
    </row>
    <row r="28" spans="2:14" ht="21" customHeight="1" thickBot="1">
      <c r="B28" s="92" t="s">
        <v>141</v>
      </c>
      <c r="C28" s="365"/>
      <c r="D28" s="455" t="s">
        <v>205</v>
      </c>
      <c r="E28" s="456"/>
      <c r="F28" s="456"/>
      <c r="G28" s="456"/>
      <c r="H28" s="93"/>
      <c r="I28" s="21"/>
      <c r="J28" s="21"/>
      <c r="K28" s="1"/>
      <c r="L28" s="1"/>
      <c r="M28" s="1"/>
      <c r="N28" s="1"/>
    </row>
    <row r="29" spans="2:14" ht="21" customHeight="1">
      <c r="B29" s="1"/>
      <c r="C29" s="387" t="e">
        <f>C8/C28</f>
        <v>#DIV/0!</v>
      </c>
      <c r="D29" s="386" t="s">
        <v>186</v>
      </c>
      <c r="E29" s="386"/>
      <c r="F29" s="386"/>
      <c r="G29" s="386"/>
      <c r="H29" s="93"/>
      <c r="I29" s="21"/>
      <c r="J29" s="21"/>
      <c r="K29" s="1"/>
      <c r="L29" s="1"/>
      <c r="M29" s="1"/>
      <c r="N29" s="1"/>
    </row>
    <row r="30" spans="2:14" ht="15.75">
      <c r="B30" s="1"/>
      <c r="C30" s="20"/>
      <c r="D30" s="20"/>
      <c r="E30" s="20"/>
      <c r="F30" s="71"/>
      <c r="G30" s="2"/>
      <c r="H30" s="2"/>
      <c r="I30" s="1"/>
      <c r="J30" s="1"/>
      <c r="K30" s="1"/>
      <c r="L30" s="1"/>
      <c r="M30" s="1"/>
      <c r="N30" s="1"/>
    </row>
    <row r="31" spans="2:9" ht="18">
      <c r="B31" s="22"/>
      <c r="C31" s="88" t="s">
        <v>124</v>
      </c>
      <c r="D31" s="89"/>
      <c r="E31" s="89"/>
      <c r="F31" s="89"/>
      <c r="G31" s="89"/>
      <c r="I31" s="23"/>
    </row>
    <row r="32" spans="2:7" ht="16.5">
      <c r="B32" s="60" t="s">
        <v>99</v>
      </c>
      <c r="C32" s="58" t="s">
        <v>102</v>
      </c>
      <c r="D32" s="58" t="s">
        <v>75</v>
      </c>
      <c r="E32" s="58" t="s">
        <v>76</v>
      </c>
      <c r="F32" s="59" t="s">
        <v>142</v>
      </c>
      <c r="G32" s="59" t="s">
        <v>77</v>
      </c>
    </row>
    <row r="33" spans="2:14" ht="48" customHeight="1">
      <c r="B33" s="380" t="s">
        <v>187</v>
      </c>
      <c r="C33" s="366">
        <v>2500</v>
      </c>
      <c r="D33" s="367">
        <v>0.55</v>
      </c>
      <c r="E33" s="61">
        <f>C33*D33+C40</f>
        <v>1375</v>
      </c>
      <c r="F33" s="61" t="e">
        <f>E33/C38</f>
        <v>#DIV/0!</v>
      </c>
      <c r="G33" s="62" t="e">
        <f>$C$8/F33</f>
        <v>#DIV/0!</v>
      </c>
      <c r="H33" s="26"/>
      <c r="I33" s="26"/>
      <c r="J33" s="26"/>
      <c r="K33" s="26"/>
      <c r="L33" s="26"/>
      <c r="M33" s="26"/>
      <c r="N33" s="26"/>
    </row>
    <row r="34" spans="2:14" ht="16.5">
      <c r="B34" s="142" t="s">
        <v>78</v>
      </c>
      <c r="C34" s="368">
        <v>0.015</v>
      </c>
      <c r="D34" s="90"/>
      <c r="E34" s="90"/>
      <c r="F34" s="90"/>
      <c r="G34" s="90"/>
      <c r="H34" s="383"/>
      <c r="I34" s="26"/>
      <c r="J34" s="26"/>
      <c r="K34" s="26"/>
      <c r="L34" s="26"/>
      <c r="M34" s="26"/>
      <c r="N34" s="26"/>
    </row>
    <row r="35" spans="2:14" ht="16.5">
      <c r="B35" s="142" t="s">
        <v>79</v>
      </c>
      <c r="C35" s="296">
        <f>C33*C34</f>
        <v>37.5</v>
      </c>
      <c r="D35" s="90"/>
      <c r="E35" s="90"/>
      <c r="F35" s="90"/>
      <c r="G35" s="90"/>
      <c r="H35" s="383"/>
      <c r="I35" s="26"/>
      <c r="J35" s="26"/>
      <c r="K35" s="26"/>
      <c r="L35" s="26"/>
      <c r="M35" s="26"/>
      <c r="N35" s="26"/>
    </row>
    <row r="36" spans="2:14" ht="16.5">
      <c r="B36" s="143" t="s">
        <v>80</v>
      </c>
      <c r="C36" s="369">
        <v>0.18</v>
      </c>
      <c r="D36" s="90"/>
      <c r="E36" s="91"/>
      <c r="F36" s="91"/>
      <c r="G36" s="91"/>
      <c r="H36" s="383"/>
      <c r="I36" s="26"/>
      <c r="J36" s="26"/>
      <c r="K36" s="26"/>
      <c r="L36" s="26"/>
      <c r="M36" s="26"/>
      <c r="N36" s="26"/>
    </row>
    <row r="37" spans="2:14" ht="16.5">
      <c r="B37" s="143" t="s">
        <v>104</v>
      </c>
      <c r="C37" s="159">
        <f>C35*C36</f>
        <v>6.75</v>
      </c>
      <c r="D37" s="90"/>
      <c r="E37" s="91"/>
      <c r="F37" s="91"/>
      <c r="G37" s="91"/>
      <c r="H37" s="383"/>
      <c r="I37" s="26"/>
      <c r="J37" s="26"/>
      <c r="K37" s="26"/>
      <c r="L37" s="26"/>
      <c r="M37" s="26"/>
      <c r="N37" s="26"/>
    </row>
    <row r="38" spans="2:14" ht="16.5">
      <c r="B38" s="143" t="s">
        <v>138</v>
      </c>
      <c r="C38" s="122" t="e">
        <f>C37*$C$3</f>
        <v>#DIV/0!</v>
      </c>
      <c r="D38" s="90"/>
      <c r="E38" s="91"/>
      <c r="F38" s="91"/>
      <c r="G38" s="91"/>
      <c r="H38" s="383"/>
      <c r="I38" s="26"/>
      <c r="J38" s="26"/>
      <c r="K38" s="26"/>
      <c r="L38" s="26"/>
      <c r="M38" s="26"/>
      <c r="N38" s="26"/>
    </row>
    <row r="39" spans="2:14" ht="16.5">
      <c r="B39" s="144" t="s">
        <v>139</v>
      </c>
      <c r="C39" s="370"/>
      <c r="D39" s="90"/>
      <c r="E39" s="91"/>
      <c r="F39" s="91"/>
      <c r="G39" s="91"/>
      <c r="H39" s="383"/>
      <c r="I39" s="26"/>
      <c r="J39" s="26"/>
      <c r="K39" s="26"/>
      <c r="L39" s="26"/>
      <c r="M39" s="26"/>
      <c r="N39" s="26"/>
    </row>
    <row r="40" spans="2:14" ht="16.5">
      <c r="B40" s="303" t="s">
        <v>178</v>
      </c>
      <c r="C40" s="371"/>
      <c r="D40" s="90"/>
      <c r="E40" s="91"/>
      <c r="F40" s="91"/>
      <c r="G40" s="91"/>
      <c r="H40" s="383"/>
      <c r="I40" s="26"/>
      <c r="J40" s="26"/>
      <c r="K40" s="26"/>
      <c r="L40" s="26"/>
      <c r="M40" s="26"/>
      <c r="N40" s="26"/>
    </row>
    <row r="41" spans="2:14" ht="16.5">
      <c r="B41" s="144" t="s">
        <v>81</v>
      </c>
      <c r="C41" s="372"/>
      <c r="D41" s="90"/>
      <c r="E41" s="91"/>
      <c r="F41" s="91"/>
      <c r="G41" s="91"/>
      <c r="H41" s="383"/>
      <c r="I41" s="26"/>
      <c r="J41" s="26"/>
      <c r="K41" s="26"/>
      <c r="L41" s="26"/>
      <c r="M41" s="26"/>
      <c r="N41" s="26"/>
    </row>
    <row r="42" spans="2:10" ht="15.75">
      <c r="B42" s="52"/>
      <c r="C42" s="53"/>
      <c r="D42" s="54"/>
      <c r="E42" s="55"/>
      <c r="F42" s="55"/>
      <c r="G42" s="55"/>
      <c r="H42" s="56"/>
      <c r="I42" s="56"/>
      <c r="J42" s="56"/>
    </row>
    <row r="43" spans="2:14" ht="18">
      <c r="B43" s="22"/>
      <c r="C43" s="88" t="s">
        <v>124</v>
      </c>
      <c r="D43" s="89"/>
      <c r="E43" s="89"/>
      <c r="F43" s="89"/>
      <c r="G43" s="89"/>
      <c r="I43" s="23"/>
      <c r="K43" s="26"/>
      <c r="L43" s="26"/>
      <c r="M43" s="26"/>
      <c r="N43" s="26"/>
    </row>
    <row r="44" spans="2:14" ht="18" customHeight="1">
      <c r="B44" s="301" t="s">
        <v>99</v>
      </c>
      <c r="C44" s="58" t="s">
        <v>102</v>
      </c>
      <c r="D44" s="58" t="s">
        <v>75</v>
      </c>
      <c r="E44" s="58" t="s">
        <v>76</v>
      </c>
      <c r="F44" s="59" t="s">
        <v>142</v>
      </c>
      <c r="G44" s="59" t="s">
        <v>77</v>
      </c>
      <c r="J44" s="26"/>
      <c r="K44" s="26"/>
      <c r="L44" s="26"/>
      <c r="M44" s="26"/>
      <c r="N44" s="26"/>
    </row>
    <row r="45" spans="2:14" ht="19.5">
      <c r="B45" s="379" t="s">
        <v>82</v>
      </c>
      <c r="C45" s="373">
        <v>100</v>
      </c>
      <c r="D45" s="367">
        <v>10</v>
      </c>
      <c r="E45" s="61">
        <f>C45*D45+C52</f>
        <v>1000</v>
      </c>
      <c r="F45" s="61" t="e">
        <f>E45/C50</f>
        <v>#DIV/0!</v>
      </c>
      <c r="G45" s="62" t="e">
        <f>$C$8/F45</f>
        <v>#DIV/0!</v>
      </c>
      <c r="H45" s="26"/>
      <c r="I45" s="26"/>
      <c r="J45" s="26"/>
      <c r="K45" s="26"/>
      <c r="L45" s="26"/>
      <c r="M45" s="26"/>
      <c r="N45" s="26"/>
    </row>
    <row r="46" spans="2:14" ht="16.5">
      <c r="B46" s="308" t="s">
        <v>100</v>
      </c>
      <c r="C46" s="368">
        <v>0.1</v>
      </c>
      <c r="D46" s="90"/>
      <c r="E46" s="63"/>
      <c r="F46" s="63"/>
      <c r="G46" s="63"/>
      <c r="H46" s="26"/>
      <c r="I46" s="26"/>
      <c r="J46" s="26"/>
      <c r="K46" s="26"/>
      <c r="L46" s="26"/>
      <c r="M46" s="26"/>
      <c r="N46" s="26"/>
    </row>
    <row r="47" spans="2:14" ht="16.5">
      <c r="B47" s="145" t="s">
        <v>101</v>
      </c>
      <c r="C47" s="296">
        <f>C45*C46</f>
        <v>10</v>
      </c>
      <c r="D47" s="90"/>
      <c r="E47" s="63"/>
      <c r="F47" s="63"/>
      <c r="G47" s="63"/>
      <c r="H47" s="26"/>
      <c r="I47" s="26"/>
      <c r="J47" s="26"/>
      <c r="K47" s="26"/>
      <c r="L47" s="26"/>
      <c r="M47" s="26"/>
      <c r="N47" s="26"/>
    </row>
    <row r="48" spans="2:14" ht="16.5">
      <c r="B48" s="146" t="s">
        <v>80</v>
      </c>
      <c r="C48" s="369">
        <v>0.2</v>
      </c>
      <c r="D48" s="90"/>
      <c r="E48" s="64"/>
      <c r="F48" s="64"/>
      <c r="G48" s="64"/>
      <c r="H48" s="26"/>
      <c r="I48" s="26"/>
      <c r="J48" s="26"/>
      <c r="K48" s="26"/>
      <c r="L48" s="26"/>
      <c r="M48" s="26"/>
      <c r="N48" s="26"/>
    </row>
    <row r="49" spans="2:14" ht="16.5">
      <c r="B49" s="143" t="s">
        <v>104</v>
      </c>
      <c r="C49" s="159">
        <f>C47*C48</f>
        <v>2</v>
      </c>
      <c r="D49" s="90"/>
      <c r="E49" s="64"/>
      <c r="F49" s="64"/>
      <c r="G49" s="64"/>
      <c r="H49" s="26"/>
      <c r="I49" s="26"/>
      <c r="J49" s="26"/>
      <c r="K49" s="26"/>
      <c r="L49" s="26"/>
      <c r="M49" s="26"/>
      <c r="N49" s="26"/>
    </row>
    <row r="50" spans="2:14" ht="16.5">
      <c r="B50" s="143" t="s">
        <v>138</v>
      </c>
      <c r="C50" s="122" t="e">
        <f>C49*$C$3</f>
        <v>#DIV/0!</v>
      </c>
      <c r="D50" s="90"/>
      <c r="E50" s="64"/>
      <c r="F50" s="64"/>
      <c r="G50" s="64"/>
      <c r="H50" s="26"/>
      <c r="I50" s="26"/>
      <c r="J50" s="26"/>
      <c r="K50" s="26"/>
      <c r="L50" s="26"/>
      <c r="M50" s="26"/>
      <c r="N50" s="26"/>
    </row>
    <row r="51" spans="2:14" ht="16.5">
      <c r="B51" s="147" t="s">
        <v>139</v>
      </c>
      <c r="C51" s="370"/>
      <c r="D51" s="90"/>
      <c r="E51" s="64"/>
      <c r="F51" s="64"/>
      <c r="G51" s="64"/>
      <c r="H51" s="26"/>
      <c r="I51" s="26"/>
      <c r="J51" s="26"/>
      <c r="K51" s="26"/>
      <c r="L51" s="26"/>
      <c r="M51" s="26"/>
      <c r="N51" s="26"/>
    </row>
    <row r="52" spans="2:14" ht="16.5">
      <c r="B52" s="303" t="s">
        <v>178</v>
      </c>
      <c r="C52" s="371"/>
      <c r="D52" s="90"/>
      <c r="E52" s="64"/>
      <c r="F52" s="64"/>
      <c r="G52" s="64"/>
      <c r="H52" s="26"/>
      <c r="I52" s="26"/>
      <c r="J52" s="26"/>
      <c r="K52" s="26"/>
      <c r="L52" s="26"/>
      <c r="M52" s="26"/>
      <c r="N52" s="26"/>
    </row>
    <row r="53" spans="2:10" ht="16.5">
      <c r="B53" s="147" t="s">
        <v>81</v>
      </c>
      <c r="C53" s="372"/>
      <c r="D53" s="90"/>
      <c r="E53" s="64"/>
      <c r="F53" s="64"/>
      <c r="G53" s="64"/>
      <c r="H53" s="26"/>
      <c r="I53" s="26"/>
      <c r="J53" s="26"/>
    </row>
    <row r="54" spans="2:10" s="69" customFormat="1" ht="15.75">
      <c r="B54" s="65"/>
      <c r="C54" s="70"/>
      <c r="D54" s="66"/>
      <c r="E54" s="67"/>
      <c r="F54" s="67"/>
      <c r="G54" s="67"/>
      <c r="H54" s="68"/>
      <c r="I54" s="68"/>
      <c r="J54" s="68"/>
    </row>
    <row r="55" spans="2:14" ht="18">
      <c r="B55" s="22"/>
      <c r="C55" s="88" t="s">
        <v>124</v>
      </c>
      <c r="D55" s="89"/>
      <c r="E55" s="89"/>
      <c r="F55" s="89"/>
      <c r="G55" s="89"/>
      <c r="I55" s="23"/>
      <c r="K55" s="26"/>
      <c r="L55" s="26"/>
      <c r="M55" s="26"/>
      <c r="N55" s="26"/>
    </row>
    <row r="56" spans="2:14" ht="18" customHeight="1">
      <c r="B56" s="301" t="s">
        <v>99</v>
      </c>
      <c r="C56" s="58" t="s">
        <v>102</v>
      </c>
      <c r="D56" s="58" t="s">
        <v>75</v>
      </c>
      <c r="E56" s="58" t="s">
        <v>76</v>
      </c>
      <c r="F56" s="59" t="s">
        <v>142</v>
      </c>
      <c r="G56" s="59" t="s">
        <v>77</v>
      </c>
      <c r="J56" s="26"/>
      <c r="K56" s="26"/>
      <c r="L56" s="26"/>
      <c r="M56" s="26"/>
      <c r="N56" s="26"/>
    </row>
    <row r="57" spans="2:14" ht="19.5">
      <c r="B57" s="377" t="s">
        <v>167</v>
      </c>
      <c r="C57" s="373">
        <v>200</v>
      </c>
      <c r="D57" s="367">
        <v>8</v>
      </c>
      <c r="E57" s="61">
        <f>C57*D57+C64</f>
        <v>1600</v>
      </c>
      <c r="F57" s="61" t="e">
        <f>E57/C62</f>
        <v>#DIV/0!</v>
      </c>
      <c r="G57" s="62" t="e">
        <f>$C$8/F57</f>
        <v>#DIV/0!</v>
      </c>
      <c r="H57" s="26"/>
      <c r="I57" s="26"/>
      <c r="J57" s="26"/>
      <c r="K57" s="26"/>
      <c r="L57" s="26"/>
      <c r="M57" s="26"/>
      <c r="N57" s="26"/>
    </row>
    <row r="58" spans="2:14" ht="16.5">
      <c r="B58" s="302" t="s">
        <v>100</v>
      </c>
      <c r="C58" s="368">
        <v>0.1</v>
      </c>
      <c r="D58" s="90"/>
      <c r="E58" s="63"/>
      <c r="F58" s="63"/>
      <c r="G58" s="63"/>
      <c r="H58" s="26"/>
      <c r="I58" s="26"/>
      <c r="J58" s="26"/>
      <c r="K58" s="26"/>
      <c r="L58" s="26"/>
      <c r="M58" s="26"/>
      <c r="N58" s="26"/>
    </row>
    <row r="59" spans="2:14" ht="16.5">
      <c r="B59" s="78" t="s">
        <v>101</v>
      </c>
      <c r="C59" s="296">
        <f>C57*C58</f>
        <v>20</v>
      </c>
      <c r="D59" s="90"/>
      <c r="E59" s="63"/>
      <c r="F59" s="63"/>
      <c r="G59" s="63"/>
      <c r="H59" s="26"/>
      <c r="I59" s="26"/>
      <c r="J59" s="26"/>
      <c r="K59" s="26"/>
      <c r="L59" s="26"/>
      <c r="M59" s="26"/>
      <c r="N59" s="26"/>
    </row>
    <row r="60" spans="2:14" ht="16.5">
      <c r="B60" s="79" t="s">
        <v>80</v>
      </c>
      <c r="C60" s="369">
        <v>0.3</v>
      </c>
      <c r="D60" s="90"/>
      <c r="E60" s="64"/>
      <c r="F60" s="64"/>
      <c r="G60" s="64"/>
      <c r="H60" s="26"/>
      <c r="I60" s="26"/>
      <c r="J60" s="26"/>
      <c r="K60" s="26"/>
      <c r="L60" s="26"/>
      <c r="M60" s="26"/>
      <c r="N60" s="26"/>
    </row>
    <row r="61" spans="2:14" ht="16.5">
      <c r="B61" s="80" t="s">
        <v>104</v>
      </c>
      <c r="C61" s="159">
        <f>C59*C60</f>
        <v>6</v>
      </c>
      <c r="D61" s="90"/>
      <c r="E61" s="64"/>
      <c r="F61" s="64"/>
      <c r="G61" s="64"/>
      <c r="H61" s="26"/>
      <c r="I61" s="26"/>
      <c r="J61" s="26"/>
      <c r="K61" s="26"/>
      <c r="L61" s="26"/>
      <c r="M61" s="26"/>
      <c r="N61" s="26"/>
    </row>
    <row r="62" spans="2:14" ht="16.5">
      <c r="B62" s="80" t="s">
        <v>138</v>
      </c>
      <c r="C62" s="122" t="e">
        <f>C61*$C$3</f>
        <v>#DIV/0!</v>
      </c>
      <c r="D62" s="90"/>
      <c r="E62" s="64"/>
      <c r="F62" s="64"/>
      <c r="G62" s="64"/>
      <c r="H62" s="26"/>
      <c r="I62" s="26"/>
      <c r="J62" s="26"/>
      <c r="K62" s="26"/>
      <c r="L62" s="26"/>
      <c r="M62" s="26"/>
      <c r="N62" s="26"/>
    </row>
    <row r="63" spans="2:14" ht="16.5">
      <c r="B63" s="81" t="s">
        <v>139</v>
      </c>
      <c r="C63" s="370"/>
      <c r="D63" s="90"/>
      <c r="E63" s="64"/>
      <c r="F63" s="64"/>
      <c r="G63" s="64"/>
      <c r="H63" s="26"/>
      <c r="I63" s="26"/>
      <c r="J63" s="26"/>
      <c r="K63" s="26"/>
      <c r="L63" s="26"/>
      <c r="M63" s="26"/>
      <c r="N63" s="26"/>
    </row>
    <row r="64" spans="2:14" ht="16.5">
      <c r="B64" s="384" t="s">
        <v>178</v>
      </c>
      <c r="C64" s="371"/>
      <c r="D64" s="90"/>
      <c r="E64" s="64"/>
      <c r="F64" s="64"/>
      <c r="G64" s="64"/>
      <c r="H64" s="26"/>
      <c r="I64" s="26"/>
      <c r="J64" s="26"/>
      <c r="K64" s="26"/>
      <c r="L64" s="26"/>
      <c r="M64" s="26"/>
      <c r="N64" s="26"/>
    </row>
    <row r="65" spans="2:10" ht="16.5">
      <c r="B65" s="81" t="s">
        <v>81</v>
      </c>
      <c r="C65" s="372"/>
      <c r="D65" s="90"/>
      <c r="E65" s="64"/>
      <c r="F65" s="64"/>
      <c r="G65" s="64"/>
      <c r="H65" s="26"/>
      <c r="I65" s="26"/>
      <c r="J65" s="26"/>
    </row>
    <row r="66" spans="2:10" s="69" customFormat="1" ht="15.75">
      <c r="B66" s="65"/>
      <c r="C66" s="70"/>
      <c r="D66" s="66"/>
      <c r="E66" s="67"/>
      <c r="F66" s="67"/>
      <c r="G66" s="67"/>
      <c r="H66" s="68"/>
      <c r="I66" s="68"/>
      <c r="J66" s="68"/>
    </row>
    <row r="67" spans="2:10" s="69" customFormat="1" ht="18">
      <c r="B67" s="65"/>
      <c r="C67" s="88" t="s">
        <v>124</v>
      </c>
      <c r="D67" s="89"/>
      <c r="E67" s="89"/>
      <c r="F67" s="89"/>
      <c r="G67" s="89"/>
      <c r="H67" s="87"/>
      <c r="I67" s="23"/>
      <c r="J67" s="68"/>
    </row>
    <row r="68" spans="2:7" ht="16.5">
      <c r="B68" s="310" t="s">
        <v>99</v>
      </c>
      <c r="C68" s="309" t="s">
        <v>102</v>
      </c>
      <c r="D68" s="58" t="s">
        <v>75</v>
      </c>
      <c r="E68" s="58" t="s">
        <v>76</v>
      </c>
      <c r="F68" s="59" t="s">
        <v>142</v>
      </c>
      <c r="G68" s="59" t="s">
        <v>77</v>
      </c>
    </row>
    <row r="69" spans="2:9" ht="19.5">
      <c r="B69" s="377" t="s">
        <v>168</v>
      </c>
      <c r="C69" s="373">
        <v>60</v>
      </c>
      <c r="D69" s="367">
        <v>10</v>
      </c>
      <c r="E69" s="61">
        <f>C69*D69+C76</f>
        <v>600</v>
      </c>
      <c r="F69" s="61" t="e">
        <f>E69/C74</f>
        <v>#DIV/0!</v>
      </c>
      <c r="G69" s="62" t="e">
        <f>$C$8/F69</f>
        <v>#DIV/0!</v>
      </c>
      <c r="H69" s="26"/>
      <c r="I69" s="26"/>
    </row>
    <row r="70" spans="2:9" ht="16.5">
      <c r="B70" s="302" t="s">
        <v>78</v>
      </c>
      <c r="C70" s="368">
        <v>1</v>
      </c>
      <c r="D70" s="90"/>
      <c r="E70" s="63"/>
      <c r="F70" s="63"/>
      <c r="G70" s="63"/>
      <c r="H70" s="26"/>
      <c r="I70" s="26"/>
    </row>
    <row r="71" spans="2:9" ht="16.5">
      <c r="B71" s="78" t="s">
        <v>101</v>
      </c>
      <c r="C71" s="296">
        <f>C69*C70</f>
        <v>60</v>
      </c>
      <c r="D71" s="90"/>
      <c r="E71" s="63"/>
      <c r="F71" s="63"/>
      <c r="G71" s="63"/>
      <c r="H71" s="26"/>
      <c r="I71" s="26"/>
    </row>
    <row r="72" spans="2:9" ht="16.5">
      <c r="B72" s="79" t="s">
        <v>80</v>
      </c>
      <c r="C72" s="369">
        <v>0.6</v>
      </c>
      <c r="D72" s="90"/>
      <c r="E72" s="64"/>
      <c r="F72" s="64"/>
      <c r="G72" s="64"/>
      <c r="H72" s="26"/>
      <c r="I72" s="26"/>
    </row>
    <row r="73" spans="2:9" ht="16.5">
      <c r="B73" s="80" t="s">
        <v>104</v>
      </c>
      <c r="C73" s="159">
        <f>C71*C72</f>
        <v>36</v>
      </c>
      <c r="D73" s="90"/>
      <c r="E73" s="64"/>
      <c r="F73" s="64"/>
      <c r="G73" s="64"/>
      <c r="H73" s="26"/>
      <c r="I73" s="26"/>
    </row>
    <row r="74" spans="2:14" ht="16.5">
      <c r="B74" s="80" t="s">
        <v>138</v>
      </c>
      <c r="C74" s="122" t="e">
        <f>C73*$C$3</f>
        <v>#DIV/0!</v>
      </c>
      <c r="D74" s="90"/>
      <c r="E74" s="64"/>
      <c r="F74" s="64"/>
      <c r="G74" s="64"/>
      <c r="H74" s="26"/>
      <c r="I74" s="26"/>
      <c r="K74" s="26"/>
      <c r="L74" s="26"/>
      <c r="M74" s="26"/>
      <c r="N74" s="26"/>
    </row>
    <row r="75" spans="2:14" ht="16.5">
      <c r="B75" s="81" t="s">
        <v>139</v>
      </c>
      <c r="C75" s="370"/>
      <c r="D75" s="90"/>
      <c r="E75" s="64"/>
      <c r="F75" s="64"/>
      <c r="G75" s="64"/>
      <c r="H75" s="26"/>
      <c r="I75" s="26"/>
      <c r="K75" s="26"/>
      <c r="L75" s="26"/>
      <c r="M75" s="26"/>
      <c r="N75" s="26"/>
    </row>
    <row r="76" spans="2:10" ht="16.5">
      <c r="B76" s="384" t="s">
        <v>178</v>
      </c>
      <c r="C76" s="371"/>
      <c r="D76" s="90"/>
      <c r="E76" s="64"/>
      <c r="F76" s="64"/>
      <c r="G76" s="64"/>
      <c r="H76" s="26"/>
      <c r="I76" s="26"/>
      <c r="J76" s="26"/>
    </row>
    <row r="77" spans="2:10" ht="16.5">
      <c r="B77" s="81" t="s">
        <v>81</v>
      </c>
      <c r="C77" s="372"/>
      <c r="D77" s="90"/>
      <c r="E77" s="64"/>
      <c r="F77" s="64"/>
      <c r="G77" s="64"/>
      <c r="H77" s="26"/>
      <c r="I77" s="26"/>
      <c r="J77" s="26"/>
    </row>
    <row r="78" spans="2:10" s="69" customFormat="1" ht="15.75">
      <c r="B78" s="65"/>
      <c r="C78" s="70"/>
      <c r="D78" s="66"/>
      <c r="E78" s="67"/>
      <c r="F78" s="67"/>
      <c r="G78" s="67"/>
      <c r="H78" s="68"/>
      <c r="I78" s="68"/>
      <c r="J78" s="68"/>
    </row>
    <row r="79" spans="2:14" ht="18">
      <c r="B79" s="22"/>
      <c r="C79" s="88" t="s">
        <v>124</v>
      </c>
      <c r="D79" s="89"/>
      <c r="E79" s="89"/>
      <c r="F79" s="89"/>
      <c r="G79" s="89"/>
      <c r="I79" s="23"/>
      <c r="K79" s="26"/>
      <c r="L79" s="26"/>
      <c r="M79" s="26"/>
      <c r="N79" s="26"/>
    </row>
    <row r="80" spans="2:14" ht="18" customHeight="1">
      <c r="B80" s="301" t="s">
        <v>99</v>
      </c>
      <c r="C80" s="58" t="s">
        <v>102</v>
      </c>
      <c r="D80" s="58" t="s">
        <v>75</v>
      </c>
      <c r="E80" s="58" t="s">
        <v>76</v>
      </c>
      <c r="F80" s="59" t="s">
        <v>142</v>
      </c>
      <c r="G80" s="59" t="s">
        <v>77</v>
      </c>
      <c r="J80" s="26"/>
      <c r="K80" s="26"/>
      <c r="L80" s="26"/>
      <c r="M80" s="26"/>
      <c r="N80" s="26"/>
    </row>
    <row r="81" spans="2:14" ht="39.75">
      <c r="B81" s="377" t="s">
        <v>165</v>
      </c>
      <c r="C81" s="373">
        <v>70</v>
      </c>
      <c r="D81" s="367">
        <v>31</v>
      </c>
      <c r="E81" s="61">
        <f>C81*D81+C88</f>
        <v>2170</v>
      </c>
      <c r="F81" s="61" t="e">
        <f>E81/C86</f>
        <v>#DIV/0!</v>
      </c>
      <c r="G81" s="62" t="e">
        <f>$C$8/F81</f>
        <v>#DIV/0!</v>
      </c>
      <c r="H81" s="26"/>
      <c r="I81" s="26"/>
      <c r="J81" s="26"/>
      <c r="K81" s="26"/>
      <c r="L81" s="26"/>
      <c r="M81" s="26"/>
      <c r="N81" s="26"/>
    </row>
    <row r="82" spans="2:14" ht="16.5">
      <c r="B82" s="302" t="s">
        <v>78</v>
      </c>
      <c r="C82" s="368">
        <v>1</v>
      </c>
      <c r="D82" s="90"/>
      <c r="E82" s="63"/>
      <c r="F82" s="63"/>
      <c r="G82" s="63"/>
      <c r="H82" s="26"/>
      <c r="I82" s="26"/>
      <c r="J82" s="26"/>
      <c r="K82" s="26"/>
      <c r="L82" s="26"/>
      <c r="M82" s="26"/>
      <c r="N82" s="26"/>
    </row>
    <row r="83" spans="2:14" ht="16.5">
      <c r="B83" s="78" t="s">
        <v>101</v>
      </c>
      <c r="C83" s="296">
        <f>C81*C82</f>
        <v>70</v>
      </c>
      <c r="D83" s="90"/>
      <c r="E83" s="63"/>
      <c r="F83" s="63"/>
      <c r="G83" s="63"/>
      <c r="H83" s="26"/>
      <c r="I83" s="26"/>
      <c r="J83" s="26"/>
      <c r="K83" s="26"/>
      <c r="L83" s="26"/>
      <c r="M83" s="26"/>
      <c r="N83" s="26"/>
    </row>
    <row r="84" spans="2:14" ht="16.5">
      <c r="B84" s="79" t="s">
        <v>80</v>
      </c>
      <c r="C84" s="369">
        <v>0.7</v>
      </c>
      <c r="D84" s="90"/>
      <c r="E84" s="64"/>
      <c r="F84" s="64"/>
      <c r="G84" s="64"/>
      <c r="H84" s="26"/>
      <c r="I84" s="26"/>
      <c r="J84" s="26"/>
      <c r="K84" s="26"/>
      <c r="L84" s="26"/>
      <c r="M84" s="26"/>
      <c r="N84" s="26"/>
    </row>
    <row r="85" spans="2:14" ht="16.5">
      <c r="B85" s="80" t="s">
        <v>104</v>
      </c>
      <c r="C85" s="159">
        <f>C83*C84</f>
        <v>49</v>
      </c>
      <c r="D85" s="90"/>
      <c r="E85" s="64"/>
      <c r="F85" s="64"/>
      <c r="G85" s="64"/>
      <c r="H85" s="26"/>
      <c r="I85" s="26"/>
      <c r="J85" s="26"/>
      <c r="K85" s="26"/>
      <c r="L85" s="26"/>
      <c r="M85" s="26"/>
      <c r="N85" s="26"/>
    </row>
    <row r="86" spans="2:14" ht="16.5">
      <c r="B86" s="80" t="s">
        <v>138</v>
      </c>
      <c r="C86" s="122" t="e">
        <f>C85*$C$3</f>
        <v>#DIV/0!</v>
      </c>
      <c r="D86" s="90"/>
      <c r="E86" s="64"/>
      <c r="F86" s="64"/>
      <c r="G86" s="64"/>
      <c r="H86" s="26"/>
      <c r="I86" s="26"/>
      <c r="J86" s="26"/>
      <c r="K86" s="26"/>
      <c r="L86" s="26"/>
      <c r="M86" s="26"/>
      <c r="N86" s="26"/>
    </row>
    <row r="87" spans="2:14" ht="16.5">
      <c r="B87" s="81" t="s">
        <v>139</v>
      </c>
      <c r="C87" s="370"/>
      <c r="D87" s="90"/>
      <c r="E87" s="64"/>
      <c r="F87" s="64"/>
      <c r="G87" s="64"/>
      <c r="H87" s="26"/>
      <c r="I87" s="26"/>
      <c r="J87" s="26"/>
      <c r="K87" s="26"/>
      <c r="L87" s="26"/>
      <c r="M87" s="26"/>
      <c r="N87" s="26"/>
    </row>
    <row r="88" spans="2:14" ht="16.5">
      <c r="B88" s="300" t="s">
        <v>178</v>
      </c>
      <c r="C88" s="371"/>
      <c r="D88" s="90"/>
      <c r="E88" s="64"/>
      <c r="F88" s="64"/>
      <c r="G88" s="64"/>
      <c r="H88" s="26"/>
      <c r="I88" s="26"/>
      <c r="J88" s="26"/>
      <c r="K88" s="26"/>
      <c r="L88" s="26"/>
      <c r="M88" s="26"/>
      <c r="N88" s="26"/>
    </row>
    <row r="89" spans="2:10" ht="16.5">
      <c r="B89" s="81" t="s">
        <v>81</v>
      </c>
      <c r="C89" s="372"/>
      <c r="D89" s="90"/>
      <c r="E89" s="64"/>
      <c r="F89" s="64"/>
      <c r="G89" s="64"/>
      <c r="H89" s="26"/>
      <c r="I89" s="26"/>
      <c r="J89" s="26"/>
    </row>
    <row r="90" spans="2:10" s="69" customFormat="1" ht="15.75">
      <c r="B90" s="65"/>
      <c r="C90" s="70"/>
      <c r="D90" s="66"/>
      <c r="E90" s="67"/>
      <c r="F90" s="67"/>
      <c r="G90" s="67"/>
      <c r="H90" s="68"/>
      <c r="I90" s="68"/>
      <c r="J90" s="68"/>
    </row>
    <row r="91" spans="2:10" ht="18">
      <c r="B91" s="57"/>
      <c r="C91" s="88" t="s">
        <v>124</v>
      </c>
      <c r="D91" s="89"/>
      <c r="E91" s="89"/>
      <c r="F91" s="89"/>
      <c r="G91" s="89"/>
      <c r="I91" s="23"/>
      <c r="J91" s="56"/>
    </row>
    <row r="92" spans="2:7" ht="16.5">
      <c r="B92" s="310" t="s">
        <v>188</v>
      </c>
      <c r="C92" s="309" t="s">
        <v>102</v>
      </c>
      <c r="D92" s="58" t="s">
        <v>75</v>
      </c>
      <c r="E92" s="58" t="s">
        <v>76</v>
      </c>
      <c r="F92" s="59" t="s">
        <v>142</v>
      </c>
      <c r="G92" s="59" t="s">
        <v>77</v>
      </c>
    </row>
    <row r="93" spans="2:9" ht="19.5">
      <c r="B93" s="378" t="s">
        <v>169</v>
      </c>
      <c r="C93" s="373">
        <v>60</v>
      </c>
      <c r="D93" s="367">
        <v>0</v>
      </c>
      <c r="E93" s="61">
        <f>C93*D93+C100</f>
        <v>0</v>
      </c>
      <c r="F93" s="61" t="e">
        <f>E93/C98</f>
        <v>#DIV/0!</v>
      </c>
      <c r="G93" s="62" t="e">
        <f>$C$8/F93</f>
        <v>#DIV/0!</v>
      </c>
      <c r="H93" s="26"/>
      <c r="I93" s="26"/>
    </row>
    <row r="94" spans="2:9" ht="16.5">
      <c r="B94" s="311" t="s">
        <v>78</v>
      </c>
      <c r="C94" s="368">
        <v>0.33</v>
      </c>
      <c r="D94" s="90"/>
      <c r="E94" s="63"/>
      <c r="F94" s="63"/>
      <c r="G94" s="63"/>
      <c r="H94" s="26"/>
      <c r="I94" s="26"/>
    </row>
    <row r="95" spans="2:9" ht="16.5">
      <c r="B95" s="82" t="s">
        <v>79</v>
      </c>
      <c r="C95" s="296">
        <f>C93*C94</f>
        <v>19.8</v>
      </c>
      <c r="D95" s="90"/>
      <c r="E95" s="63"/>
      <c r="F95" s="63"/>
      <c r="G95" s="63"/>
      <c r="H95" s="26"/>
      <c r="I95" s="26"/>
    </row>
    <row r="96" spans="2:9" ht="16.5">
      <c r="B96" s="83" t="s">
        <v>80</v>
      </c>
      <c r="C96" s="369">
        <v>0.3</v>
      </c>
      <c r="D96" s="90"/>
      <c r="E96" s="64"/>
      <c r="F96" s="64"/>
      <c r="G96" s="64"/>
      <c r="H96" s="26"/>
      <c r="I96" s="26"/>
    </row>
    <row r="97" spans="2:7" ht="16.5">
      <c r="B97" s="80" t="s">
        <v>104</v>
      </c>
      <c r="C97" s="159">
        <f>C96*C95</f>
        <v>5.94</v>
      </c>
      <c r="D97" s="63"/>
      <c r="E97" s="72"/>
      <c r="F97" s="72"/>
      <c r="G97" s="72"/>
    </row>
    <row r="98" spans="2:7" ht="16.5">
      <c r="B98" s="83" t="s">
        <v>138</v>
      </c>
      <c r="C98" s="159" t="e">
        <f>C97*$C$3</f>
        <v>#DIV/0!</v>
      </c>
      <c r="D98" s="63"/>
      <c r="E98" s="72"/>
      <c r="F98" s="72"/>
      <c r="G98" s="72"/>
    </row>
    <row r="99" spans="2:7" ht="16.5">
      <c r="B99" s="84" t="s">
        <v>139</v>
      </c>
      <c r="C99" s="374"/>
      <c r="D99" s="63"/>
      <c r="E99" s="72"/>
      <c r="F99" s="72"/>
      <c r="G99" s="72"/>
    </row>
    <row r="100" spans="2:7" ht="16.5">
      <c r="B100" s="300" t="s">
        <v>178</v>
      </c>
      <c r="C100" s="375"/>
      <c r="D100" s="63"/>
      <c r="E100" s="72"/>
      <c r="F100" s="72"/>
      <c r="G100" s="72"/>
    </row>
    <row r="101" spans="2:7" ht="16.5">
      <c r="B101" s="84" t="s">
        <v>83</v>
      </c>
      <c r="C101" s="371"/>
      <c r="D101" s="63"/>
      <c r="E101" s="72"/>
      <c r="F101" s="72"/>
      <c r="G101" s="72"/>
    </row>
    <row r="102" spans="2:10" s="69" customFormat="1" ht="15.75">
      <c r="B102" s="65"/>
      <c r="C102" s="70"/>
      <c r="D102" s="66"/>
      <c r="E102" s="67"/>
      <c r="F102" s="67"/>
      <c r="G102" s="67"/>
      <c r="H102" s="68"/>
      <c r="I102" s="68"/>
      <c r="J102" s="68"/>
    </row>
    <row r="103" spans="2:10" ht="18">
      <c r="B103" s="57"/>
      <c r="C103" s="88" t="s">
        <v>124</v>
      </c>
      <c r="D103" s="89"/>
      <c r="E103" s="89"/>
      <c r="F103" s="89"/>
      <c r="G103" s="89"/>
      <c r="I103" s="23"/>
      <c r="J103" s="56"/>
    </row>
    <row r="104" spans="2:7" ht="16.5">
      <c r="B104" s="310" t="s">
        <v>103</v>
      </c>
      <c r="C104" s="309" t="s">
        <v>102</v>
      </c>
      <c r="D104" s="58" t="s">
        <v>75</v>
      </c>
      <c r="E104" s="58" t="s">
        <v>76</v>
      </c>
      <c r="F104" s="59" t="s">
        <v>142</v>
      </c>
      <c r="G104" s="59" t="s">
        <v>77</v>
      </c>
    </row>
    <row r="105" spans="2:9" ht="19.5">
      <c r="B105" s="378" t="s">
        <v>181</v>
      </c>
      <c r="C105" s="373">
        <v>3000</v>
      </c>
      <c r="D105" s="367">
        <v>0</v>
      </c>
      <c r="E105" s="61">
        <f>C105*D105+C111</f>
        <v>0</v>
      </c>
      <c r="F105" s="61">
        <f>E105/C109</f>
        <v>0</v>
      </c>
      <c r="G105" s="62" t="e">
        <f>$C$8/F105</f>
        <v>#DIV/0!</v>
      </c>
      <c r="H105" s="26"/>
      <c r="I105" s="26"/>
    </row>
    <row r="106" spans="2:9" ht="16.5">
      <c r="B106" s="311" t="s">
        <v>78</v>
      </c>
      <c r="C106" s="368">
        <v>0.005</v>
      </c>
      <c r="D106" s="90"/>
      <c r="E106" s="63"/>
      <c r="F106" s="63"/>
      <c r="G106" s="63"/>
      <c r="H106" s="26"/>
      <c r="I106" s="26"/>
    </row>
    <row r="107" spans="2:9" ht="16.5">
      <c r="B107" s="82" t="s">
        <v>79</v>
      </c>
      <c r="C107" s="296">
        <f>C105*C106</f>
        <v>15</v>
      </c>
      <c r="D107" s="90"/>
      <c r="E107" s="63"/>
      <c r="F107" s="63"/>
      <c r="G107" s="63"/>
      <c r="H107" s="26"/>
      <c r="I107" s="26"/>
    </row>
    <row r="108" spans="2:9" ht="16.5">
      <c r="B108" s="83" t="s">
        <v>80</v>
      </c>
      <c r="C108" s="369">
        <v>0.5</v>
      </c>
      <c r="D108" s="90"/>
      <c r="E108" s="64"/>
      <c r="F108" s="64"/>
      <c r="G108" s="64"/>
      <c r="H108" s="26"/>
      <c r="I108" s="26"/>
    </row>
    <row r="109" spans="2:7" ht="16.5">
      <c r="B109" s="83" t="s">
        <v>138</v>
      </c>
      <c r="C109" s="159">
        <f>C107*C108</f>
        <v>7.5</v>
      </c>
      <c r="D109" s="63"/>
      <c r="E109" s="72"/>
      <c r="F109" s="72"/>
      <c r="G109" s="72"/>
    </row>
    <row r="110" spans="2:7" ht="16.5">
      <c r="B110" s="84" t="s">
        <v>139</v>
      </c>
      <c r="C110" s="374"/>
      <c r="D110" s="63"/>
      <c r="E110" s="72"/>
      <c r="F110" s="72"/>
      <c r="G110" s="72"/>
    </row>
    <row r="111" spans="2:7" ht="16.5">
      <c r="B111" s="300" t="s">
        <v>178</v>
      </c>
      <c r="C111" s="375"/>
      <c r="D111" s="63"/>
      <c r="E111" s="72"/>
      <c r="F111" s="72"/>
      <c r="G111" s="72"/>
    </row>
    <row r="112" spans="2:7" ht="16.5">
      <c r="B112" s="84" t="s">
        <v>83</v>
      </c>
      <c r="C112" s="371"/>
      <c r="D112" s="63"/>
      <c r="E112" s="72"/>
      <c r="F112" s="72"/>
      <c r="G112" s="72"/>
    </row>
    <row r="113" spans="2:10" s="69" customFormat="1" ht="15.75">
      <c r="B113" s="65"/>
      <c r="C113" s="70"/>
      <c r="D113" s="66"/>
      <c r="E113" s="67"/>
      <c r="F113" s="67"/>
      <c r="G113" s="67"/>
      <c r="H113" s="68"/>
      <c r="I113" s="68"/>
      <c r="J113" s="68"/>
    </row>
    <row r="114" spans="2:10" ht="18">
      <c r="B114" s="57"/>
      <c r="C114" s="88" t="s">
        <v>124</v>
      </c>
      <c r="D114" s="89"/>
      <c r="E114" s="89"/>
      <c r="F114" s="89"/>
      <c r="G114" s="89"/>
      <c r="I114" s="23"/>
      <c r="J114" s="56"/>
    </row>
    <row r="115" spans="2:7" ht="16.5">
      <c r="B115" s="310" t="s">
        <v>103</v>
      </c>
      <c r="C115" s="309" t="s">
        <v>102</v>
      </c>
      <c r="D115" s="58" t="s">
        <v>75</v>
      </c>
      <c r="E115" s="58" t="s">
        <v>76</v>
      </c>
      <c r="F115" s="59" t="s">
        <v>142</v>
      </c>
      <c r="G115" s="59" t="s">
        <v>77</v>
      </c>
    </row>
    <row r="116" spans="2:9" ht="19.5">
      <c r="B116" s="378" t="s">
        <v>183</v>
      </c>
      <c r="C116" s="373">
        <v>1000</v>
      </c>
      <c r="D116" s="367">
        <v>0</v>
      </c>
      <c r="E116" s="61">
        <f>C116*D116+C122</f>
        <v>0</v>
      </c>
      <c r="F116" s="61">
        <f>E116/C120</f>
        <v>0</v>
      </c>
      <c r="G116" s="62" t="e">
        <f>$C$8/F116</f>
        <v>#DIV/0!</v>
      </c>
      <c r="H116" s="26"/>
      <c r="I116" s="26"/>
    </row>
    <row r="117" spans="2:9" ht="16.5">
      <c r="B117" s="311" t="s">
        <v>78</v>
      </c>
      <c r="C117" s="368">
        <v>0.005</v>
      </c>
      <c r="D117" s="90"/>
      <c r="E117" s="63"/>
      <c r="F117" s="63"/>
      <c r="G117" s="63"/>
      <c r="H117" s="26"/>
      <c r="I117" s="26"/>
    </row>
    <row r="118" spans="2:9" ht="16.5">
      <c r="B118" s="82" t="s">
        <v>79</v>
      </c>
      <c r="C118" s="296">
        <f>C116*C117</f>
        <v>5</v>
      </c>
      <c r="D118" s="90"/>
      <c r="E118" s="63"/>
      <c r="F118" s="63"/>
      <c r="G118" s="63"/>
      <c r="H118" s="26"/>
      <c r="I118" s="26"/>
    </row>
    <row r="119" spans="2:9" ht="16.5">
      <c r="B119" s="83" t="s">
        <v>80</v>
      </c>
      <c r="C119" s="369">
        <v>0.5</v>
      </c>
      <c r="D119" s="90"/>
      <c r="E119" s="64"/>
      <c r="F119" s="64"/>
      <c r="G119" s="64"/>
      <c r="H119" s="26"/>
      <c r="I119" s="26"/>
    </row>
    <row r="120" spans="2:7" ht="16.5">
      <c r="B120" s="83" t="s">
        <v>138</v>
      </c>
      <c r="C120" s="159">
        <f>C118*C119</f>
        <v>2.5</v>
      </c>
      <c r="D120" s="63"/>
      <c r="E120" s="72"/>
      <c r="F120" s="72"/>
      <c r="G120" s="72"/>
    </row>
    <row r="121" spans="2:7" ht="16.5">
      <c r="B121" s="84" t="s">
        <v>139</v>
      </c>
      <c r="C121" s="374"/>
      <c r="D121" s="63"/>
      <c r="E121" s="72"/>
      <c r="F121" s="72"/>
      <c r="G121" s="72"/>
    </row>
    <row r="122" spans="2:7" ht="16.5">
      <c r="B122" s="300" t="s">
        <v>178</v>
      </c>
      <c r="C122" s="375"/>
      <c r="D122" s="63"/>
      <c r="E122" s="72"/>
      <c r="F122" s="72"/>
      <c r="G122" s="72"/>
    </row>
    <row r="123" spans="2:7" ht="16.5">
      <c r="B123" s="84" t="s">
        <v>83</v>
      </c>
      <c r="C123" s="371"/>
      <c r="D123" s="63"/>
      <c r="E123" s="72"/>
      <c r="F123" s="72"/>
      <c r="G123" s="72"/>
    </row>
    <row r="124" spans="2:10" s="69" customFormat="1" ht="15.75">
      <c r="B124" s="65"/>
      <c r="C124" s="70"/>
      <c r="D124" s="66"/>
      <c r="E124" s="67"/>
      <c r="F124" s="67"/>
      <c r="G124" s="67"/>
      <c r="H124" s="68"/>
      <c r="I124" s="68"/>
      <c r="J124" s="68"/>
    </row>
    <row r="125" spans="2:7" s="385" customFormat="1" ht="13.5" customHeight="1">
      <c r="B125" s="445" t="s">
        <v>176</v>
      </c>
      <c r="C125" s="445"/>
      <c r="D125" s="445"/>
      <c r="E125" s="445"/>
      <c r="F125" s="445"/>
      <c r="G125" s="445"/>
    </row>
    <row r="126" spans="3:5" ht="21.75" customHeight="1">
      <c r="C126" s="117"/>
      <c r="D126" s="118"/>
      <c r="E126" s="86"/>
    </row>
    <row r="127" spans="2:14" ht="18">
      <c r="B127" s="22"/>
      <c r="C127" s="88" t="s">
        <v>124</v>
      </c>
      <c r="D127" s="89"/>
      <c r="E127" s="89"/>
      <c r="F127" s="89"/>
      <c r="G127" s="89"/>
      <c r="I127" s="23"/>
      <c r="K127" s="26"/>
      <c r="L127" s="26"/>
      <c r="M127" s="26"/>
      <c r="N127" s="26"/>
    </row>
    <row r="128" spans="2:14" ht="18" customHeight="1">
      <c r="B128" s="310" t="s">
        <v>175</v>
      </c>
      <c r="C128" s="309" t="s">
        <v>102</v>
      </c>
      <c r="D128" s="58" t="s">
        <v>75</v>
      </c>
      <c r="E128" s="58" t="s">
        <v>76</v>
      </c>
      <c r="F128" s="59" t="s">
        <v>142</v>
      </c>
      <c r="G128" s="59" t="s">
        <v>77</v>
      </c>
      <c r="J128" s="26"/>
      <c r="K128" s="26"/>
      <c r="L128" s="26"/>
      <c r="M128" s="26"/>
      <c r="N128" s="26"/>
    </row>
    <row r="129" spans="2:14" ht="19.5">
      <c r="B129" s="377" t="s">
        <v>108</v>
      </c>
      <c r="C129" s="376">
        <v>1</v>
      </c>
      <c r="D129" s="312" t="s">
        <v>170</v>
      </c>
      <c r="E129" s="61">
        <f>C131</f>
        <v>0</v>
      </c>
      <c r="F129" s="312" t="s">
        <v>170</v>
      </c>
      <c r="G129" s="312" t="s">
        <v>170</v>
      </c>
      <c r="H129" s="26"/>
      <c r="I129" s="26"/>
      <c r="J129" s="26"/>
      <c r="K129" s="26"/>
      <c r="L129" s="26"/>
      <c r="M129" s="26"/>
      <c r="N129" s="26"/>
    </row>
    <row r="130" spans="2:14" ht="16.5">
      <c r="B130" s="300" t="s">
        <v>139</v>
      </c>
      <c r="C130" s="370"/>
      <c r="D130" s="90"/>
      <c r="E130" s="64"/>
      <c r="F130" s="64"/>
      <c r="G130" s="64"/>
      <c r="H130" s="26"/>
      <c r="I130" s="26"/>
      <c r="J130" s="26"/>
      <c r="K130" s="26"/>
      <c r="L130" s="26"/>
      <c r="M130" s="26"/>
      <c r="N130" s="26"/>
    </row>
    <row r="131" spans="2:14" ht="16.5">
      <c r="B131" s="300" t="s">
        <v>178</v>
      </c>
      <c r="C131" s="371"/>
      <c r="D131" s="90"/>
      <c r="E131" s="64"/>
      <c r="F131" s="64"/>
      <c r="G131" s="64"/>
      <c r="H131" s="26"/>
      <c r="I131" s="26"/>
      <c r="J131" s="26"/>
      <c r="K131" s="26"/>
      <c r="L131" s="26"/>
      <c r="M131" s="26"/>
      <c r="N131" s="26"/>
    </row>
    <row r="132" spans="2:10" ht="16.5">
      <c r="B132" s="300" t="s">
        <v>81</v>
      </c>
      <c r="C132" s="372"/>
      <c r="D132" s="90"/>
      <c r="E132" s="64"/>
      <c r="F132" s="64"/>
      <c r="G132" s="64"/>
      <c r="H132" s="26"/>
      <c r="I132" s="26"/>
      <c r="J132" s="26"/>
    </row>
    <row r="133" spans="2:10" s="69" customFormat="1" ht="15.75">
      <c r="B133" s="313"/>
      <c r="C133" s="70"/>
      <c r="D133" s="66"/>
      <c r="E133" s="67"/>
      <c r="F133" s="67"/>
      <c r="G133" s="67"/>
      <c r="H133" s="68"/>
      <c r="I133" s="68"/>
      <c r="J133" s="68"/>
    </row>
    <row r="134" spans="2:14" ht="18">
      <c r="B134" s="22"/>
      <c r="C134" s="88" t="s">
        <v>124</v>
      </c>
      <c r="D134" s="89"/>
      <c r="E134" s="89"/>
      <c r="F134" s="89"/>
      <c r="G134" s="89"/>
      <c r="I134" s="23"/>
      <c r="K134" s="26"/>
      <c r="L134" s="26"/>
      <c r="M134" s="26"/>
      <c r="N134" s="26"/>
    </row>
    <row r="135" spans="2:14" ht="18" customHeight="1">
      <c r="B135" s="310" t="s">
        <v>175</v>
      </c>
      <c r="C135" s="309" t="s">
        <v>102</v>
      </c>
      <c r="D135" s="58" t="s">
        <v>75</v>
      </c>
      <c r="E135" s="58" t="s">
        <v>76</v>
      </c>
      <c r="F135" s="59" t="s">
        <v>142</v>
      </c>
      <c r="G135" s="59" t="s">
        <v>77</v>
      </c>
      <c r="J135" s="26"/>
      <c r="K135" s="26"/>
      <c r="L135" s="26"/>
      <c r="M135" s="26"/>
      <c r="N135" s="26"/>
    </row>
    <row r="136" spans="2:14" ht="36.75">
      <c r="B136" s="377" t="s">
        <v>171</v>
      </c>
      <c r="C136" s="376">
        <v>1</v>
      </c>
      <c r="D136" s="312" t="s">
        <v>170</v>
      </c>
      <c r="E136" s="61">
        <f>C138</f>
        <v>0</v>
      </c>
      <c r="F136" s="312" t="s">
        <v>170</v>
      </c>
      <c r="G136" s="312" t="s">
        <v>170</v>
      </c>
      <c r="H136" s="26"/>
      <c r="I136" s="26"/>
      <c r="J136" s="26"/>
      <c r="K136" s="26"/>
      <c r="L136" s="26"/>
      <c r="M136" s="26"/>
      <c r="N136" s="26"/>
    </row>
    <row r="137" spans="2:14" ht="16.5">
      <c r="B137" s="300" t="s">
        <v>139</v>
      </c>
      <c r="C137" s="370"/>
      <c r="D137" s="90"/>
      <c r="E137" s="64"/>
      <c r="F137" s="64"/>
      <c r="G137" s="64"/>
      <c r="H137" s="26"/>
      <c r="I137" s="26"/>
      <c r="J137" s="26"/>
      <c r="K137" s="26"/>
      <c r="L137" s="26"/>
      <c r="M137" s="26"/>
      <c r="N137" s="26"/>
    </row>
    <row r="138" spans="2:14" ht="16.5">
      <c r="B138" s="300" t="s">
        <v>178</v>
      </c>
      <c r="C138" s="371"/>
      <c r="D138" s="90"/>
      <c r="E138" s="64"/>
      <c r="F138" s="64"/>
      <c r="G138" s="64"/>
      <c r="H138" s="26"/>
      <c r="I138" s="26"/>
      <c r="J138" s="26"/>
      <c r="K138" s="26"/>
      <c r="L138" s="26"/>
      <c r="M138" s="26"/>
      <c r="N138" s="26"/>
    </row>
    <row r="139" spans="2:10" ht="16.5">
      <c r="B139" s="300" t="s">
        <v>81</v>
      </c>
      <c r="C139" s="372"/>
      <c r="D139" s="90"/>
      <c r="E139" s="64"/>
      <c r="F139" s="64"/>
      <c r="G139" s="64"/>
      <c r="H139" s="26"/>
      <c r="I139" s="26"/>
      <c r="J139" s="26"/>
    </row>
    <row r="140" spans="2:10" s="69" customFormat="1" ht="15.75">
      <c r="B140" s="313"/>
      <c r="C140" s="70"/>
      <c r="D140" s="66"/>
      <c r="E140" s="67"/>
      <c r="F140" s="67"/>
      <c r="G140" s="67"/>
      <c r="H140" s="68"/>
      <c r="I140" s="68"/>
      <c r="J140" s="68"/>
    </row>
    <row r="141" spans="2:14" ht="18">
      <c r="B141" s="22"/>
      <c r="C141" s="88" t="s">
        <v>124</v>
      </c>
      <c r="D141" s="89"/>
      <c r="E141" s="89"/>
      <c r="F141" s="89"/>
      <c r="G141" s="89"/>
      <c r="I141" s="23"/>
      <c r="K141" s="26"/>
      <c r="L141" s="26"/>
      <c r="M141" s="26"/>
      <c r="N141" s="26"/>
    </row>
    <row r="142" spans="2:14" ht="18" customHeight="1">
      <c r="B142" s="310" t="s">
        <v>175</v>
      </c>
      <c r="C142" s="309" t="s">
        <v>102</v>
      </c>
      <c r="D142" s="58" t="s">
        <v>75</v>
      </c>
      <c r="E142" s="58" t="s">
        <v>76</v>
      </c>
      <c r="F142" s="59" t="s">
        <v>142</v>
      </c>
      <c r="G142" s="59" t="s">
        <v>77</v>
      </c>
      <c r="J142" s="26"/>
      <c r="K142" s="26"/>
      <c r="L142" s="26"/>
      <c r="M142" s="26"/>
      <c r="N142" s="26"/>
    </row>
    <row r="143" spans="2:14" ht="19.5">
      <c r="B143" s="377" t="s">
        <v>109</v>
      </c>
      <c r="C143" s="376">
        <v>1</v>
      </c>
      <c r="D143" s="312" t="s">
        <v>170</v>
      </c>
      <c r="E143" s="61">
        <f>C145</f>
        <v>0</v>
      </c>
      <c r="F143" s="312" t="s">
        <v>170</v>
      </c>
      <c r="G143" s="312" t="s">
        <v>170</v>
      </c>
      <c r="H143" s="26"/>
      <c r="I143" s="26"/>
      <c r="J143" s="26"/>
      <c r="K143" s="26"/>
      <c r="L143" s="26"/>
      <c r="M143" s="26"/>
      <c r="N143" s="26"/>
    </row>
    <row r="144" spans="2:14" ht="16.5">
      <c r="B144" s="300" t="s">
        <v>139</v>
      </c>
      <c r="C144" s="370"/>
      <c r="D144" s="90"/>
      <c r="E144" s="64"/>
      <c r="F144" s="64"/>
      <c r="G144" s="64"/>
      <c r="H144" s="26"/>
      <c r="I144" s="26"/>
      <c r="J144" s="26"/>
      <c r="K144" s="26"/>
      <c r="L144" s="26"/>
      <c r="M144" s="26"/>
      <c r="N144" s="26"/>
    </row>
    <row r="145" spans="2:14" ht="16.5">
      <c r="B145" s="300" t="s">
        <v>178</v>
      </c>
      <c r="C145" s="371"/>
      <c r="D145" s="90"/>
      <c r="E145" s="64"/>
      <c r="F145" s="64"/>
      <c r="G145" s="64"/>
      <c r="H145" s="26"/>
      <c r="I145" s="26"/>
      <c r="J145" s="26"/>
      <c r="K145" s="26"/>
      <c r="L145" s="26"/>
      <c r="M145" s="26"/>
      <c r="N145" s="26"/>
    </row>
    <row r="146" spans="2:10" ht="16.5">
      <c r="B146" s="300" t="s">
        <v>81</v>
      </c>
      <c r="C146" s="372"/>
      <c r="D146" s="90"/>
      <c r="E146" s="64"/>
      <c r="F146" s="64"/>
      <c r="G146" s="64"/>
      <c r="H146" s="26"/>
      <c r="I146" s="26"/>
      <c r="J146" s="26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</sheetData>
  <sheetProtection password="CC56" sheet="1" objects="1" scenarios="1" insertRows="0" selectLockedCells="1"/>
  <mergeCells count="18">
    <mergeCell ref="D7:E7"/>
    <mergeCell ref="B125:G125"/>
    <mergeCell ref="D12:E12"/>
    <mergeCell ref="D13:E13"/>
    <mergeCell ref="D14:E14"/>
    <mergeCell ref="D23:E23"/>
    <mergeCell ref="C24:E24"/>
    <mergeCell ref="D28:G28"/>
    <mergeCell ref="B1:G1"/>
    <mergeCell ref="D9:E9"/>
    <mergeCell ref="D10:E10"/>
    <mergeCell ref="D11:E11"/>
    <mergeCell ref="C20:D20"/>
    <mergeCell ref="D3:E3"/>
    <mergeCell ref="D4:E4"/>
    <mergeCell ref="D5:E5"/>
    <mergeCell ref="D6:E6"/>
    <mergeCell ref="D8:E8"/>
  </mergeCells>
  <printOptions/>
  <pageMargins left="0.75" right="0.75" top="1" bottom="1" header="0.5" footer="0.5"/>
  <pageSetup orientation="portrait"/>
  <ignoredErrors>
    <ignoredError sqref="C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14.28125" defaultRowHeight="15.75" customHeight="1"/>
  <sheetData>
    <row r="1" spans="1:2" ht="15.75" customHeight="1">
      <c r="A1" s="27" t="s">
        <v>84</v>
      </c>
      <c r="B1" s="23" t="s">
        <v>0</v>
      </c>
    </row>
    <row r="2" ht="15.75" customHeight="1">
      <c r="B2" s="23" t="s">
        <v>85</v>
      </c>
    </row>
    <row r="3" ht="15.75" customHeight="1">
      <c r="B3" s="23" t="s">
        <v>86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Agency Marketing Machine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Insurance Agency Marketing Plan</dc:title>
  <dc:subject>2021 Insurance Agency Marketing Plan</dc:subject>
  <dc:creator>Agency Marketing Machine</dc:creator>
  <cp:keywords/>
  <dc:description/>
  <cp:lastModifiedBy>Microsoft Office User</cp:lastModifiedBy>
  <dcterms:created xsi:type="dcterms:W3CDTF">2017-01-04T16:20:45Z</dcterms:created>
  <dcterms:modified xsi:type="dcterms:W3CDTF">2021-12-29T21:46:58Z</dcterms:modified>
  <cp:category/>
  <cp:version/>
  <cp:contentType/>
  <cp:contentStatus/>
</cp:coreProperties>
</file>